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3930" windowWidth="14730" windowHeight="7275" firstSheet="2" activeTab="5"/>
  </bookViews>
  <sheets>
    <sheet name="доходы" sheetId="1" r:id="rId1"/>
    <sheet name="доходы 1" sheetId="2" r:id="rId2"/>
    <sheet name="расходы" sheetId="3" r:id="rId3"/>
    <sheet name="расходы ведом" sheetId="4" r:id="rId4"/>
    <sheet name="Источники 1" sheetId="5" r:id="rId5"/>
    <sheet name="источники дефицита" sheetId="6" r:id="rId6"/>
    <sheet name="численность" sheetId="7" r:id="rId7"/>
  </sheets>
  <definedNames>
    <definedName name="_xlnm.Print_Area" localSheetId="0">'доходы'!$A$1:$I$29</definedName>
    <definedName name="_xlnm.Print_Area" localSheetId="1">'доходы 1'!$A$1:$G$25</definedName>
    <definedName name="_xlnm.Print_Area" localSheetId="4">'Источники 1'!$A$1:$C$12</definedName>
    <definedName name="_xlnm.Print_Area" localSheetId="2">'расходы'!$A$4:$L$47</definedName>
    <definedName name="_xlnm.Print_Area" localSheetId="3">'расходы ведом'!$A$1:$F$99</definedName>
  </definedNames>
  <calcPr fullCalcOnLoad="1"/>
</workbook>
</file>

<file path=xl/sharedStrings.xml><?xml version="1.0" encoding="utf-8"?>
<sst xmlns="http://schemas.openxmlformats.org/spreadsheetml/2006/main" count="666" uniqueCount="298">
  <si>
    <t>№ п/п</t>
  </si>
  <si>
    <t xml:space="preserve"> Наименование  расходов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</si>
  <si>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</si>
  <si>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</si>
  <si>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</si>
  <si>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</si>
  <si>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Сумма</t>
  </si>
  <si>
    <t>I квартал</t>
  </si>
  <si>
    <t>II квартал</t>
  </si>
  <si>
    <t>III квартал</t>
  </si>
  <si>
    <t>IV квартал</t>
  </si>
  <si>
    <t>ОБЩЕГОСУДАРСТВЕННЫЕ ВОПРОСЫ</t>
  </si>
  <si>
    <t>0100</t>
  </si>
  <si>
    <t>0102</t>
  </si>
  <si>
    <t>001 0000</t>
  </si>
  <si>
    <t>0103</t>
  </si>
  <si>
    <t>0104</t>
  </si>
  <si>
    <t>Другие общегосударственные вопросы</t>
  </si>
  <si>
    <t>092 0000</t>
  </si>
  <si>
    <t>197</t>
  </si>
  <si>
    <t>0309</t>
  </si>
  <si>
    <t>219 0000</t>
  </si>
  <si>
    <t>ЖИЛИЩНО-КОММУНАЛЬНОЕ ХОЗЯЙСТВО</t>
  </si>
  <si>
    <t>0500</t>
  </si>
  <si>
    <t xml:space="preserve"> </t>
  </si>
  <si>
    <t>ОБРАЗОВАНИЕ</t>
  </si>
  <si>
    <t>0700</t>
  </si>
  <si>
    <t>0800</t>
  </si>
  <si>
    <t>0801</t>
  </si>
  <si>
    <t>Периодическая печать и издательства</t>
  </si>
  <si>
    <t>СОЦИАЛЬНАЯ ПОЛИТИКА</t>
  </si>
  <si>
    <t>1004</t>
  </si>
  <si>
    <t>ИТОГО</t>
  </si>
  <si>
    <t xml:space="preserve">I квартал </t>
  </si>
  <si>
    <t xml:space="preserve">II квартал </t>
  </si>
  <si>
    <t>Налоги на совокупный доход</t>
  </si>
  <si>
    <t>Единый налог на вмененный доход для отдельных видов деятельности</t>
  </si>
  <si>
    <t>БЕЗВОЗМЕЗДНЫЕ ПОСТУПЛЕНИЯ</t>
  </si>
  <si>
    <t>ИТОГО ДОХОДОВ</t>
  </si>
  <si>
    <t>Резервный фонд местной администрации</t>
  </si>
  <si>
    <t>Е.В.Марченко</t>
  </si>
  <si>
    <t>МО Парнас</t>
  </si>
  <si>
    <t>Глава МА МО МО Парнас</t>
  </si>
  <si>
    <t>Численность муниципальных служащих муниципального совета Парнас</t>
  </si>
  <si>
    <t>Численность муниципальных служащих МА МО МО Парнас</t>
  </si>
  <si>
    <t>Обслуживающий персонал МА МО МО Парнас</t>
  </si>
  <si>
    <t>НАЛОГИ НА ИМУЩЕСТВО</t>
  </si>
  <si>
    <t>ДОХОДЫ ОТ ОКАЗАНИЯ ПЛАТНЫХ УСЛУГ И КОМПЕНСАЦИИ ЗАТРАТ ГОСУДАРСТВА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</si>
  <si>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</si>
  <si>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</si>
  <si>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</si>
  <si>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</si>
  <si>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</si>
  <si>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</si>
  <si>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</si>
  <si>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</si>
  <si>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0111</t>
  </si>
  <si>
    <t>0113</t>
  </si>
  <si>
    <t>КУЛЬТУРА, КИНЕМАТОГРАФИЯ</t>
  </si>
  <si>
    <t>Охрана семьи и детства</t>
  </si>
  <si>
    <t>ФИЗИЧЕСКАЯ КУЛЬТУРА И СПОРТ</t>
  </si>
  <si>
    <t>СРЕДСТВА МАССОВОЙ ИНФОРМАЦИИ</t>
  </si>
  <si>
    <t>НАЦИОНАЛЬНАЯ БЕЗОПАСНОСТЬ И ПРАВООХРАНИТЕЛЬНАЯ ДЕЯТЕЛЬНОСТЬ</t>
  </si>
  <si>
    <t>0300</t>
  </si>
  <si>
    <t>0503</t>
  </si>
  <si>
    <t>0707</t>
  </si>
  <si>
    <t>1000</t>
  </si>
  <si>
    <t>1100</t>
  </si>
  <si>
    <t>1202</t>
  </si>
  <si>
    <t>1102</t>
  </si>
  <si>
    <t>1200</t>
  </si>
  <si>
    <t>Формирование архивных фондов органов местного самоуправления</t>
  </si>
  <si>
    <t>из них:</t>
  </si>
  <si>
    <t xml:space="preserve">Численность </t>
  </si>
  <si>
    <t>Фактические затраты на их денежное содержание(тыс. руб.)</t>
  </si>
  <si>
    <t>4 чел.</t>
  </si>
  <si>
    <t xml:space="preserve">Численность  </t>
  </si>
  <si>
    <t>Численность отдела опеки и попечительства</t>
  </si>
  <si>
    <t>2 чел.</t>
  </si>
  <si>
    <t>Код источника внутреннего финансирования</t>
  </si>
  <si>
    <t>Наименование</t>
  </si>
  <si>
    <t>000 0105 0000 00 0000 000</t>
  </si>
  <si>
    <t>Изменение остатков средств на счетах по учету средств бюджета</t>
  </si>
  <si>
    <t>916 0105 02 01 03 0000 510</t>
  </si>
  <si>
    <t>916 0105 02 01 03 0000 610</t>
  </si>
  <si>
    <t>Сумма      (тыс. руб.)</t>
  </si>
  <si>
    <t>Код администратора доходов</t>
  </si>
  <si>
    <t xml:space="preserve">Код вида дохода </t>
  </si>
  <si>
    <t>тыс.руб.</t>
  </si>
  <si>
    <t xml:space="preserve"> 1 00 00000 00 0000 </t>
  </si>
  <si>
    <t>000</t>
  </si>
  <si>
    <t>110</t>
  </si>
  <si>
    <t xml:space="preserve"> 2 00 00000 00 0000 </t>
  </si>
  <si>
    <t xml:space="preserve"> 2 02 03000 00 0000 </t>
  </si>
  <si>
    <t xml:space="preserve"> 2 02 03024 00 0000 </t>
  </si>
  <si>
    <t xml:space="preserve"> 2 02 03027 00 0000 </t>
  </si>
  <si>
    <t xml:space="preserve">2 02 03027 00 0000 </t>
  </si>
  <si>
    <t xml:space="preserve"> 1 05 01010 01 0000 </t>
  </si>
  <si>
    <t xml:space="preserve"> 1 05 01020 01 0000 </t>
  </si>
  <si>
    <t xml:space="preserve"> 1 05 01050 01 0000 </t>
  </si>
  <si>
    <t xml:space="preserve"> 1 05 02000 02 0000 </t>
  </si>
  <si>
    <t xml:space="preserve"> 1 06 00000 00 0000</t>
  </si>
  <si>
    <t xml:space="preserve"> 1 06 01010 03 0000 </t>
  </si>
  <si>
    <t xml:space="preserve"> 1 13 03030 03 0000 </t>
  </si>
  <si>
    <t xml:space="preserve"> 1 13 02993 03 0000 </t>
  </si>
  <si>
    <t xml:space="preserve">1 16 00000 00 0000 </t>
  </si>
  <si>
    <t>1 16 06000 01 0000</t>
  </si>
  <si>
    <t xml:space="preserve"> 1 16 09030 03 0000 </t>
  </si>
  <si>
    <t xml:space="preserve"> 1 05 00000 00 0000</t>
  </si>
  <si>
    <t xml:space="preserve"> Наименование источника доходов</t>
  </si>
  <si>
    <t>Минимальный налог, зачисляемый в бюджеты субъектов РФ</t>
  </si>
  <si>
    <t>Код ГБРС</t>
  </si>
  <si>
    <t>Код раздела, подраздела</t>
  </si>
  <si>
    <t/>
  </si>
  <si>
    <t>Глава муниципального образования</t>
  </si>
  <si>
    <t xml:space="preserve">Оплата труда и начисления на выплаты по оплате труда </t>
  </si>
  <si>
    <t>Депутаты, осуществляющие свои полномочия на постоянной основе</t>
  </si>
  <si>
    <t>Компенсация депутатам, осуществляющие свои полномочия на непостоянной основе</t>
  </si>
  <si>
    <t>Аппарат представительного органа муниципального образования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</si>
  <si>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</si>
  <si>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</si>
  <si>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916</t>
  </si>
  <si>
    <t>Глава местной администрации</t>
  </si>
  <si>
    <t>Содержание и обеспечение деятельности местной администрации по решению вопросов местного значения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</si>
  <si>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</si>
  <si>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</si>
  <si>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</si>
  <si>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Молодежная политика и оздоровление детей</t>
  </si>
  <si>
    <t>Муниципальная целевая программа по проведению работ по военно-патриотическому воспитанию молодежи на территории МО, участие в работе призывной комиссии по постановке граждан на воинский учет на территории МО</t>
  </si>
  <si>
    <t>Массовый спорт</t>
  </si>
  <si>
    <t>МЕСТНАЯ АДМИНИСТРАЦИЯ МУНИЦИПАЛЬНОГО ОБРАЗОВАНИЯ МУНИЦИПАЛЬНЫЙ ОКРУГ ПАРНАС (916)</t>
  </si>
  <si>
    <t>Уплата прочих налогов, сборов и иных платежей</t>
  </si>
  <si>
    <t>Профессиональная подготовка, переподготовка и повышение квалификации</t>
  </si>
  <si>
    <t>0705</t>
  </si>
  <si>
    <t>Прочая закупка товаров, работ и услуг для муниципальных нужд</t>
  </si>
  <si>
    <t xml:space="preserve">Социальная политика </t>
  </si>
  <si>
    <t>Социальное обеспечение населения</t>
  </si>
  <si>
    <t>1003</t>
  </si>
  <si>
    <t xml:space="preserve"> 1 05 00000 00 0000 000</t>
  </si>
  <si>
    <t xml:space="preserve"> 1 05 01010 01 0000  110</t>
  </si>
  <si>
    <t xml:space="preserve"> 1 05 02000 02 0000 110</t>
  </si>
  <si>
    <t>1 16 00000 00 0000 000</t>
  </si>
  <si>
    <t xml:space="preserve"> 1 00 00000 00 0000 000</t>
  </si>
  <si>
    <t xml:space="preserve"> 1 05 01020 01 0000 110</t>
  </si>
  <si>
    <t xml:space="preserve"> 1 05 01050 01 0000 110</t>
  </si>
  <si>
    <t xml:space="preserve"> 1 06 00000 00 0000 000</t>
  </si>
  <si>
    <t xml:space="preserve"> 1 06 01010 03 0000 110</t>
  </si>
  <si>
    <t xml:space="preserve"> 1 13 03030 03 0000 000</t>
  </si>
  <si>
    <t xml:space="preserve"> 1 13 02993 03 0000 130</t>
  </si>
  <si>
    <t>1 16 06000 01 0000 140</t>
  </si>
  <si>
    <t xml:space="preserve"> 1 16 09030 03 0000 140</t>
  </si>
  <si>
    <t xml:space="preserve"> 2 00 00000 00 0000 000</t>
  </si>
  <si>
    <t xml:space="preserve"> 2 02 03000 00 0000 151</t>
  </si>
  <si>
    <t xml:space="preserve"> 2 02 03024 00 0000 151</t>
  </si>
  <si>
    <t xml:space="preserve"> 2 02 03027 00 0000 151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</si>
  <si>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</si>
  <si>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</si>
  <si>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</si>
  <si>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 xml:space="preserve">Код экономической классификации доходов </t>
  </si>
  <si>
    <t xml:space="preserve">Муниципальная программа по организации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самоуправления.  депутатов представительных органов муниципальных образований, а также профессиональной  подготовки, переподготовки и повышения квалификации муниципальных служащих и работников муниципальных учреждений </t>
  </si>
  <si>
    <t>Образование</t>
  </si>
  <si>
    <t>Численность муниципальных служащих ИК МО МО Парнас</t>
  </si>
  <si>
    <t>1 чел.</t>
  </si>
  <si>
    <t xml:space="preserve">Увеличение прочих остатков денежных средств бюджетов внутригородских муниципальных образований Санкт-Петербурга </t>
  </si>
  <si>
    <t xml:space="preserve">Уменьшение прочих остатков денежных средств бюджетов внутригородских муниципальных образований Санкт-Петербурга </t>
  </si>
  <si>
    <t xml:space="preserve"> 1 05 04030 02 0000 </t>
  </si>
  <si>
    <t xml:space="preserve"> 1 05 04030 02 0000 110</t>
  </si>
  <si>
    <t>182</t>
  </si>
  <si>
    <t>2 02 03027 00 0000 151</t>
  </si>
  <si>
    <t>Участие ОМСУ в межмуниципальном сотрудничестве</t>
  </si>
  <si>
    <t>0804</t>
  </si>
  <si>
    <t>Обеспечение проведения выборов и референдумов</t>
  </si>
  <si>
    <t>0107</t>
  </si>
  <si>
    <t>Социальная помощь</t>
  </si>
  <si>
    <t>Формирование архивных фондов органов местного самоуправления, муниципальных предприятий и учреждений</t>
  </si>
  <si>
    <t>МУНИЦИПАЛЬНЫЙ СОВЕТ ВНУТРИГОРОДСКОГО  МУНИЦИПАЛЬНОГО ОБРАЗОВАНИЯ САНКТ-ПЕТЕРБУРГА  МУНИЦИПАЛЬНЫЙ ОКРУГ ПАРНАС (978)</t>
  </si>
  <si>
    <t>Избирательная комиссия МО Парнас (967)</t>
  </si>
  <si>
    <t>967</t>
  </si>
  <si>
    <t>Содержание и материальное обеспечение деятельности избирательной комиссии муниципального образования, действующей на постоянной основе</t>
  </si>
  <si>
    <t>Культура, кинематография</t>
  </si>
  <si>
    <t xml:space="preserve">Пособия, компенсации, меры социальной поддержки населения по публичным нормативным обязательствам </t>
  </si>
  <si>
    <t>Пенсии, пособия, выплачиваемые организациями  сектора государственного управления</t>
  </si>
  <si>
    <t>Пособия по социальной помощи населению</t>
  </si>
  <si>
    <t>Иные выплаты населению</t>
  </si>
  <si>
    <t>Муниципальная программа по информированию населения МО Парнас о деятельности местной администрации и муниципального совета ВМО Парнас</t>
  </si>
  <si>
    <t>Муниципальная программа мероприятий, направленных на решение вопроса местного значения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</si>
  <si>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Муниципальная  программа мероприятий, направленных на решение вопроса местного значения по организации в установленном порядке сбора и обмена информацией в области защиты населения и территорий от чрезвычайных ситуаций, обеспечение своевременного оповещения и информирования населения об угрозе возникновения или о возникновении чрезвычайной ситуации</t>
  </si>
  <si>
    <t xml:space="preserve">Муниципальная  программа мероприятий, направленных на решение вопроса местного значенияпо проведению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
</t>
  </si>
  <si>
    <t>Муниципальная  программа мероприятий, направленных на решение вопроса местного значения по  осуществлению благоустройства территории муниципального образования</t>
  </si>
  <si>
    <t>Муниципальная  программа мероприятий, направленных на решение вопроса местного значения по профилактике ДТТ на территории МО</t>
  </si>
  <si>
    <t xml:space="preserve">Муниципальная программа мероприятий, направленных на решение вопроса местного значения по организации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 депутатов представительных органов муниципальных образований, а также профессиональной  подготовки, переподготовки и повышения квалификации муниципальных служащих и работников муниципальных учреждений </t>
  </si>
  <si>
    <t xml:space="preserve">Муниципальная программа мероприятий, направленных на решение вопроса местного значения по проведению работ по военно-патриотическому воспитанию граждан РФ  на территории муниципального образования, участие в работе призывной комиссии и комиссии по постановке граждан на воинский учет на территории муниципального образования
</t>
  </si>
  <si>
    <t>Муниципальная программа мероприятий, направленных на решение вопроса местного значения по организации и проведению местных и участие в организации и проведении городских праздничных и иных зрелищных мероприятий</t>
  </si>
  <si>
    <t>Муниципальная программа мероприятий, направленных на решение вопроса местного значения по организации и проведению досуговых мероприятий для жителей, проживающих на территории муниципального образования</t>
  </si>
  <si>
    <t>Муниципальная программа мероприятий, направленных на решение вопроса местного значения по созданию условий для развития на территории муниципального образования массовой физической культуры и спорта</t>
  </si>
  <si>
    <t>Муниципальная программа мероприятий, направленных на решение вопроса местного значения по учреждению печатного средства массовой информации муниципального совета МО Парнас</t>
  </si>
  <si>
    <t>Муниципальная программа мероприятий, направленных на решение вопроса местного значения по учреждению печатного средства массовой информации местной администрации МО Парнас</t>
  </si>
  <si>
    <t>Иные бюджетные ассигнования</t>
  </si>
  <si>
    <t xml:space="preserve">Наименование источника дефицита </t>
  </si>
  <si>
    <t>000 0100 0000 00 0000 000</t>
  </si>
  <si>
    <t>Источники внутреннего финансирования дефицитов бюджетов</t>
  </si>
  <si>
    <t>Обслуживающий персонал МС МО МО Парнас</t>
  </si>
  <si>
    <t xml:space="preserve">Обеспечивающий персонал </t>
  </si>
  <si>
    <t>Охрана окружающей среды</t>
  </si>
  <si>
    <t>0605</t>
  </si>
  <si>
    <t>Муниципальная  программа мероприятий, направленных на решение вопроса местного значения по охране окружающей реды в границах мунципального образования</t>
  </si>
  <si>
    <t>ОХРАНА ОКРУЖАЮЩЕЙ СРЕДЫ</t>
  </si>
  <si>
    <t xml:space="preserve"> 0 16 09030 03 0000 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</si>
  <si>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 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</si>
  <si>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</si>
  <si>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Показатели исполнения местного  бюджета МО Парнас за 2016 г. по кодам видов доходов, подвидов доходов, классификации операций сектора государственного управления, относящихся к доходам бюджета</t>
  </si>
  <si>
    <t>Исполнение за 2016 г.</t>
  </si>
  <si>
    <t>Приложение №1 к Решению МС МО МО Парнас  от                  .2017 г.</t>
  </si>
  <si>
    <t xml:space="preserve">Показатели исполнения местного  бюджета МО Парнас за 2016  г.                                                               по   кодам  классификации доходов 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</si>
  <si>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</si>
  <si>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Субвенции бюджетам внутригородских муниципальных образований  Санкт-Петербурга на выполнение  отдельного государственного полномочия  Санкт-Петербурга по определению должностных лиц, уполномоченных 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</si>
  <si>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 отдельных государственных полномочий 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</si>
  <si>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</si>
  <si>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</si>
  <si>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</si>
  <si>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Приложение №2 к Решению МС МО МО Парнас  от                  .2017 г.</t>
  </si>
  <si>
    <t>Показатели расходов местного бюджета МО Парнас распределению бюджетных ассигнований бюджета за 2016 год</t>
  </si>
  <si>
    <t>Фактическое исполнение за 2016 г.</t>
  </si>
  <si>
    <t>Создание и осуществление финансового обеспечения деятельности муниципального казенного учреждения "Муниципальная информационная служба"</t>
  </si>
  <si>
    <t>НАЦИОНАЛЬНАЯ ЭКОНОМИКА</t>
  </si>
  <si>
    <t>0400</t>
  </si>
  <si>
    <t>Участие в организации и финансировании временного трудоустройства несовершеннолетних от 14 до 18 лет в свободное от учебы время</t>
  </si>
  <si>
    <t>0401</t>
  </si>
  <si>
    <t>Выплата денежных средств на содержание детей, находящихся под опекой (попечительством), и детей, переданных на воспитание в приемные семьи</t>
  </si>
  <si>
    <t>Выплата денежных средств на вознаграждение приемным родителям</t>
  </si>
  <si>
    <t>Приложение №3 к Решению МС МО МО Парнас от     2017 г.</t>
  </si>
  <si>
    <t>Показатели расходов местного бюджета МО Парнас по ведомственной структуре расходов                                 местного  бюджета за 2016 год</t>
  </si>
  <si>
    <t>Исполнено за 2016 г. (тыс.руб.)</t>
  </si>
  <si>
    <t>00200000031</t>
  </si>
  <si>
    <t>00200000032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</si>
  <si>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</si>
  <si>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</si>
  <si>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</si>
  <si>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09200G0100</t>
  </si>
  <si>
    <t>0700000060</t>
  </si>
  <si>
    <t>0900000070</t>
  </si>
  <si>
    <t>0920000440</t>
  </si>
  <si>
    <t>3300000470</t>
  </si>
  <si>
    <t>7950000520</t>
  </si>
  <si>
    <t>2190000080</t>
  </si>
  <si>
    <t>2190000090</t>
  </si>
  <si>
    <t>5100000100</t>
  </si>
  <si>
    <t>6000000130</t>
  </si>
  <si>
    <t>7950000490</t>
  </si>
  <si>
    <t>0600</t>
  </si>
  <si>
    <t>Муниципальная  программа мероприятий, направленных на решение вопроса местного значения по  охране окружающей среды в границах муниципального образования</t>
  </si>
  <si>
    <t>4100000170</t>
  </si>
  <si>
    <t>4280000180</t>
  </si>
  <si>
    <t>4310000190</t>
  </si>
  <si>
    <t>4500000200</t>
  </si>
  <si>
    <t>4500000560</t>
  </si>
  <si>
    <t>5050000230</t>
  </si>
  <si>
    <t>Расходы на исполнение государственного полномочия Санкт-Петербурга по выплате денежных средств на содержание ребенка в семье  опекуна и  приемной  семье за счет субвенций из бюджета Санкт-Петербурга</t>
  </si>
  <si>
    <t>51100G0860</t>
  </si>
  <si>
    <t>Расходы на исполнение государственного полномочия  по выплате денежных средств на вознаграждение приемным родителям  за счет субвенций из бюджета Санкт-Петербурга</t>
  </si>
  <si>
    <t>51100G0870</t>
  </si>
  <si>
    <t>5120000240</t>
  </si>
  <si>
    <t>4570000251</t>
  </si>
  <si>
    <t>4570000252</t>
  </si>
  <si>
    <t>00200000010</t>
  </si>
  <si>
    <t>00200000021</t>
  </si>
  <si>
    <t>00200000022</t>
  </si>
  <si>
    <t>00200000023</t>
  </si>
  <si>
    <t>Фонд оплаты труда казенных учреждений и взносы по обязательному социальному страхованию</t>
  </si>
  <si>
    <t>33000000460</t>
  </si>
  <si>
    <t>02000000500</t>
  </si>
  <si>
    <t>Уплата иных платежей</t>
  </si>
  <si>
    <t>Приложение № 4 к Решению МС МО МО Парнас от      2017  г.</t>
  </si>
  <si>
    <t>Показатели источников  финансирования дефицита  местного бюджета по кодам классификации источников финансирования дефицитов местного бюджета</t>
  </si>
  <si>
    <t>МО МО Парнас за 2016 год</t>
  </si>
  <si>
    <t>Код источника финансирования дефицита</t>
  </si>
  <si>
    <t>000 0105 02 01 03 0000000</t>
  </si>
  <si>
    <t>000 0105 02 01 03 0000 000</t>
  </si>
  <si>
    <t>Итого источников внутреннего финансирования</t>
  </si>
  <si>
    <t xml:space="preserve">Приложение № 5  к Решению МС МО МО Парнас от                          2017 г.                                                        </t>
  </si>
  <si>
    <t>Источники внутреннего финансирования дефицита местного бюджета по кодам групп, подгрупп, статей, видов источников финансирования дефицитов бюджетов, классификации операции сектора государственного управления, относящихся к источникам финансированию дефицитов бюджетов</t>
  </si>
  <si>
    <t xml:space="preserve">МО Парнас за 2016 год. </t>
  </si>
  <si>
    <t>000  0105 00 00 00 0000 500</t>
  </si>
  <si>
    <t xml:space="preserve">Увеличение  остатков  средств бюджетов </t>
  </si>
  <si>
    <t>000  0105 02 00 00 0000 500</t>
  </si>
  <si>
    <t xml:space="preserve">Увеличение  прочих остатков  средств бюджетов </t>
  </si>
  <si>
    <t>000  0105 02 01 00 0000 500</t>
  </si>
  <si>
    <t xml:space="preserve">Увеличение прочих остатков денежных средств бюджетов </t>
  </si>
  <si>
    <t>000  0105 00 00 00 0000 600</t>
  </si>
  <si>
    <t xml:space="preserve">Уменьшение  остатков  средств бюджетов </t>
  </si>
  <si>
    <t>000  0105 02 00 00 0000 600</t>
  </si>
  <si>
    <t xml:space="preserve">Уменьшение  прочих  остатков  средств бюджетов </t>
  </si>
  <si>
    <t>000  0105 02 01 00 0000 610</t>
  </si>
  <si>
    <t xml:space="preserve">Уменьшение  прочих  остатков  денежных средств бюджетов </t>
  </si>
  <si>
    <t xml:space="preserve">Приложение № 6 к Решению МС МО МО Парнас от                          2017 г.                                                        </t>
  </si>
  <si>
    <t>Показатели  численности муниципальных служащих органов местного самоуправления МО Парнас и затратах на денежное содержание                                за 2016 г.</t>
  </si>
  <si>
    <t>13 чел.</t>
  </si>
  <si>
    <t xml:space="preserve">Приложение № 7 к Решению МС МО МО Парнас от                          2017 г.                                                     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</si>
</sst>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%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(&quot;$&quot;* #,##0.00_);_(&quot;$&quot;* \(#,##0.00\);_(&quot;$&quot;* &quot;-&quot;??_);_(@_)"/>
    <numFmt numFmtId="181" formatCode="0.0000000000000"/>
    <numFmt numFmtId="182" formatCode="0.000000000000"/>
    <numFmt numFmtId="183" formatCode="0.00000000000"/>
    <numFmt numFmtId="184" formatCode="0.0000000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</numFmts>
  <fonts count="58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right"/>
    </xf>
    <xf numFmtId="172" fontId="2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1" fontId="2" fillId="0" borderId="0" xfId="0" applyNumberFormat="1" applyFont="1" applyBorder="1" applyAlignment="1">
      <alignment horizontal="justify" vertical="center"/>
    </xf>
    <xf numFmtId="49" fontId="2" fillId="0" borderId="0" xfId="0" applyNumberFormat="1" applyFont="1" applyBorder="1" applyAlignment="1">
      <alignment horizontal="justify" vertical="justify"/>
    </xf>
    <xf numFmtId="172" fontId="2" fillId="0" borderId="0" xfId="0" applyNumberFormat="1" applyFont="1" applyBorder="1" applyAlignment="1">
      <alignment horizontal="justify" vertical="justify"/>
    </xf>
    <xf numFmtId="0" fontId="6" fillId="0" borderId="0" xfId="0" applyFont="1" applyAlignment="1">
      <alignment horizontal="center"/>
    </xf>
    <xf numFmtId="4" fontId="0" fillId="0" borderId="0" xfId="0" applyNumberFormat="1" applyAlignment="1">
      <alignment/>
    </xf>
    <xf numFmtId="1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justify"/>
    </xf>
    <xf numFmtId="4" fontId="2" fillId="0" borderId="0" xfId="0" applyNumberFormat="1" applyFont="1" applyBorder="1" applyAlignment="1">
      <alignment horizontal="center" vertical="justify"/>
    </xf>
    <xf numFmtId="0" fontId="4" fillId="0" borderId="0" xfId="0" applyFont="1" applyAlignment="1">
      <alignment/>
    </xf>
    <xf numFmtId="172" fontId="4" fillId="0" borderId="0" xfId="0" applyNumberFormat="1" applyFont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175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0" borderId="13" xfId="0" applyFont="1" applyFill="1" applyBorder="1" applyAlignment="1">
      <alignment wrapText="1"/>
    </xf>
    <xf numFmtId="0" fontId="11" fillId="0" borderId="13" xfId="0" applyFont="1" applyFill="1" applyBorder="1" applyAlignment="1">
      <alignment wrapText="1"/>
    </xf>
    <xf numFmtId="0" fontId="11" fillId="0" borderId="13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4" fontId="0" fillId="0" borderId="0" xfId="0" applyNumberFormat="1" applyFill="1" applyAlignment="1">
      <alignment/>
    </xf>
    <xf numFmtId="175" fontId="0" fillId="0" borderId="0" xfId="0" applyNumberFormat="1" applyAlignment="1">
      <alignment/>
    </xf>
    <xf numFmtId="49" fontId="11" fillId="0" borderId="13" xfId="0" applyNumberFormat="1" applyFont="1" applyFill="1" applyBorder="1" applyAlignment="1">
      <alignment wrapText="1"/>
    </xf>
    <xf numFmtId="49" fontId="10" fillId="0" borderId="13" xfId="0" applyNumberFormat="1" applyFont="1" applyFill="1" applyBorder="1" applyAlignment="1">
      <alignment wrapText="1"/>
    </xf>
    <xf numFmtId="0" fontId="12" fillId="0" borderId="13" xfId="0" applyFont="1" applyFill="1" applyBorder="1" applyAlignment="1">
      <alignment wrapText="1"/>
    </xf>
    <xf numFmtId="9" fontId="2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right"/>
    </xf>
    <xf numFmtId="172" fontId="5" fillId="0" borderId="13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37" fillId="0" borderId="13" xfId="0" applyFont="1" applyBorder="1" applyAlignment="1">
      <alignment/>
    </xf>
    <xf numFmtId="49" fontId="37" fillId="0" borderId="13" xfId="0" applyNumberFormat="1" applyFont="1" applyBorder="1" applyAlignment="1">
      <alignment/>
    </xf>
    <xf numFmtId="49" fontId="37" fillId="0" borderId="13" xfId="0" applyNumberFormat="1" applyFont="1" applyBorder="1" applyAlignment="1">
      <alignment horizontal="left"/>
    </xf>
    <xf numFmtId="0" fontId="37" fillId="0" borderId="13" xfId="0" applyFont="1" applyBorder="1" applyAlignment="1">
      <alignment horizontal="left"/>
    </xf>
    <xf numFmtId="0" fontId="38" fillId="0" borderId="13" xfId="0" applyFont="1" applyBorder="1" applyAlignment="1">
      <alignment/>
    </xf>
    <xf numFmtId="49" fontId="38" fillId="0" borderId="13" xfId="0" applyNumberFormat="1" applyFont="1" applyBorder="1" applyAlignment="1">
      <alignment horizontal="left"/>
    </xf>
    <xf numFmtId="49" fontId="38" fillId="0" borderId="13" xfId="0" applyNumberFormat="1" applyFont="1" applyBorder="1" applyAlignment="1">
      <alignment/>
    </xf>
    <xf numFmtId="2" fontId="13" fillId="0" borderId="16" xfId="0" applyNumberFormat="1" applyFont="1" applyBorder="1" applyAlignment="1">
      <alignment horizontal="center" vertical="center" wrapText="1"/>
    </xf>
    <xf numFmtId="1" fontId="13" fillId="0" borderId="12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/>
    </xf>
    <xf numFmtId="175" fontId="13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49" fontId="13" fillId="0" borderId="17" xfId="0" applyNumberFormat="1" applyFont="1" applyBorder="1" applyAlignment="1">
      <alignment horizontal="center" vertical="center"/>
    </xf>
    <xf numFmtId="1" fontId="13" fillId="0" borderId="18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 wrapText="1"/>
    </xf>
    <xf numFmtId="4" fontId="13" fillId="0" borderId="19" xfId="0" applyNumberFormat="1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1" fontId="13" fillId="0" borderId="21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justify" vertical="center"/>
    </xf>
    <xf numFmtId="4" fontId="13" fillId="0" borderId="13" xfId="0" applyNumberFormat="1" applyFont="1" applyBorder="1" applyAlignment="1">
      <alignment horizontal="center" vertical="center"/>
    </xf>
    <xf numFmtId="4" fontId="13" fillId="0" borderId="15" xfId="0" applyNumberFormat="1" applyFont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 vertical="center"/>
    </xf>
    <xf numFmtId="1" fontId="14" fillId="0" borderId="21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justify" vertical="center"/>
    </xf>
    <xf numFmtId="4" fontId="14" fillId="0" borderId="13" xfId="0" applyNumberFormat="1" applyFont="1" applyBorder="1" applyAlignment="1">
      <alignment horizontal="center" vertical="center"/>
    </xf>
    <xf numFmtId="4" fontId="14" fillId="0" borderId="21" xfId="0" applyNumberFormat="1" applyFont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/>
    </xf>
    <xf numFmtId="4" fontId="14" fillId="0" borderId="15" xfId="0" applyNumberFormat="1" applyFont="1" applyFill="1" applyBorder="1" applyAlignment="1">
      <alignment horizontal="center" vertical="center"/>
    </xf>
    <xf numFmtId="4" fontId="14" fillId="0" borderId="20" xfId="0" applyNumberFormat="1" applyFont="1" applyFill="1" applyBorder="1" applyAlignment="1">
      <alignment horizontal="center" vertical="center"/>
    </xf>
    <xf numFmtId="49" fontId="14" fillId="0" borderId="13" xfId="0" applyNumberFormat="1" applyFont="1" applyBorder="1" applyAlignment="1">
      <alignment horizontal="justify" vertical="center" wrapText="1"/>
    </xf>
    <xf numFmtId="4" fontId="14" fillId="0" borderId="19" xfId="0" applyNumberFormat="1" applyFont="1" applyBorder="1" applyAlignment="1">
      <alignment horizontal="center" vertical="center"/>
    </xf>
    <xf numFmtId="4" fontId="14" fillId="0" borderId="18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justify" vertical="center"/>
    </xf>
    <xf numFmtId="4" fontId="13" fillId="0" borderId="22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justify" vertical="center"/>
    </xf>
    <xf numFmtId="4" fontId="14" fillId="0" borderId="19" xfId="0" applyNumberFormat="1" applyFont="1" applyFill="1" applyBorder="1" applyAlignment="1">
      <alignment horizontal="center" vertical="center"/>
    </xf>
    <xf numFmtId="4" fontId="14" fillId="0" borderId="22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0" fontId="14" fillId="0" borderId="23" xfId="0" applyNumberFormat="1" applyFont="1" applyBorder="1" applyAlignment="1">
      <alignment horizontal="justify" vertical="center"/>
    </xf>
    <xf numFmtId="4" fontId="13" fillId="0" borderId="21" xfId="0" applyNumberFormat="1" applyFont="1" applyBorder="1" applyAlignment="1">
      <alignment horizontal="center" vertical="center"/>
    </xf>
    <xf numFmtId="4" fontId="13" fillId="0" borderId="20" xfId="0" applyNumberFormat="1" applyFont="1" applyFill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 wrapText="1"/>
    </xf>
    <xf numFmtId="1" fontId="13" fillId="0" borderId="13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4" fontId="13" fillId="0" borderId="24" xfId="0" applyNumberFormat="1" applyFont="1" applyBorder="1" applyAlignment="1">
      <alignment horizontal="center" vertical="justify"/>
    </xf>
    <xf numFmtId="4" fontId="13" fillId="0" borderId="25" xfId="0" applyNumberFormat="1" applyFont="1" applyBorder="1" applyAlignment="1">
      <alignment horizontal="center" vertical="justify"/>
    </xf>
    <xf numFmtId="0" fontId="14" fillId="0" borderId="17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wrapText="1"/>
    </xf>
    <xf numFmtId="49" fontId="13" fillId="0" borderId="19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/>
    </xf>
    <xf numFmtId="0" fontId="14" fillId="0" borderId="19" xfId="0" applyFont="1" applyBorder="1" applyAlignment="1">
      <alignment horizontal="center"/>
    </xf>
    <xf numFmtId="172" fontId="14" fillId="0" borderId="19" xfId="0" applyNumberFormat="1" applyFont="1" applyBorder="1" applyAlignment="1">
      <alignment horizontal="right"/>
    </xf>
    <xf numFmtId="4" fontId="13" fillId="0" borderId="19" xfId="0" applyNumberFormat="1" applyFont="1" applyBorder="1" applyAlignment="1">
      <alignment horizontal="right"/>
    </xf>
    <xf numFmtId="0" fontId="15" fillId="0" borderId="13" xfId="0" applyFont="1" applyBorder="1" applyAlignment="1">
      <alignment horizontal="justify" vertical="justify" wrapText="1"/>
    </xf>
    <xf numFmtId="49" fontId="14" fillId="0" borderId="13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/>
    </xf>
    <xf numFmtId="0" fontId="14" fillId="0" borderId="13" xfId="0" applyFont="1" applyBorder="1" applyAlignment="1">
      <alignment horizontal="center"/>
    </xf>
    <xf numFmtId="172" fontId="14" fillId="0" borderId="13" xfId="0" applyNumberFormat="1" applyFont="1" applyBorder="1" applyAlignment="1">
      <alignment horizontal="right"/>
    </xf>
    <xf numFmtId="4" fontId="14" fillId="0" borderId="13" xfId="0" applyNumberFormat="1" applyFont="1" applyFill="1" applyBorder="1" applyAlignment="1">
      <alignment horizontal="right"/>
    </xf>
    <xf numFmtId="0" fontId="15" fillId="0" borderId="23" xfId="0" applyFont="1" applyBorder="1" applyAlignment="1">
      <alignment horizontal="justify" vertical="justify" wrapText="1"/>
    </xf>
    <xf numFmtId="0" fontId="15" fillId="0" borderId="23" xfId="0" applyFont="1" applyBorder="1" applyAlignment="1">
      <alignment horizontal="left" wrapText="1"/>
    </xf>
    <xf numFmtId="4" fontId="14" fillId="0" borderId="13" xfId="0" applyNumberFormat="1" applyFont="1" applyFill="1" applyBorder="1" applyAlignment="1">
      <alignment/>
    </xf>
    <xf numFmtId="0" fontId="15" fillId="0" borderId="13" xfId="0" applyFont="1" applyBorder="1" applyAlignment="1">
      <alignment horizontal="left" wrapText="1"/>
    </xf>
    <xf numFmtId="49" fontId="13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172" fontId="13" fillId="0" borderId="13" xfId="0" applyNumberFormat="1" applyFont="1" applyBorder="1" applyAlignment="1">
      <alignment horizontal="right"/>
    </xf>
    <xf numFmtId="4" fontId="13" fillId="0" borderId="13" xfId="0" applyNumberFormat="1" applyFont="1" applyFill="1" applyBorder="1" applyAlignment="1">
      <alignment horizontal="right"/>
    </xf>
    <xf numFmtId="4" fontId="13" fillId="0" borderId="13" xfId="0" applyNumberFormat="1" applyFont="1" applyBorder="1" applyAlignment="1">
      <alignment horizontal="right"/>
    </xf>
    <xf numFmtId="0" fontId="15" fillId="0" borderId="13" xfId="0" applyFont="1" applyBorder="1" applyAlignment="1">
      <alignment wrapText="1"/>
    </xf>
    <xf numFmtId="0" fontId="15" fillId="0" borderId="23" xfId="0" applyFont="1" applyBorder="1" applyAlignment="1">
      <alignment wrapText="1"/>
    </xf>
    <xf numFmtId="0" fontId="15" fillId="0" borderId="23" xfId="0" applyFont="1" applyFill="1" applyBorder="1" applyAlignment="1">
      <alignment wrapText="1"/>
    </xf>
    <xf numFmtId="49" fontId="14" fillId="0" borderId="23" xfId="0" applyNumberFormat="1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172" fontId="14" fillId="0" borderId="23" xfId="0" applyNumberFormat="1" applyFont="1" applyBorder="1" applyAlignment="1">
      <alignment horizontal="right"/>
    </xf>
    <xf numFmtId="4" fontId="14" fillId="0" borderId="23" xfId="0" applyNumberFormat="1" applyFont="1" applyFill="1" applyBorder="1" applyAlignment="1">
      <alignment horizontal="right"/>
    </xf>
    <xf numFmtId="4" fontId="14" fillId="0" borderId="23" xfId="0" applyNumberFormat="1" applyFont="1" applyFill="1" applyBorder="1" applyAlignment="1">
      <alignment/>
    </xf>
    <xf numFmtId="0" fontId="15" fillId="0" borderId="19" xfId="0" applyFont="1" applyBorder="1" applyAlignment="1">
      <alignment wrapText="1"/>
    </xf>
    <xf numFmtId="49" fontId="14" fillId="0" borderId="19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172" fontId="13" fillId="0" borderId="19" xfId="0" applyNumberFormat="1" applyFont="1" applyBorder="1" applyAlignment="1">
      <alignment horizontal="right"/>
    </xf>
    <xf numFmtId="4" fontId="13" fillId="0" borderId="19" xfId="0" applyNumberFormat="1" applyFont="1" applyFill="1" applyBorder="1" applyAlignment="1">
      <alignment horizontal="right"/>
    </xf>
    <xf numFmtId="4" fontId="14" fillId="0" borderId="19" xfId="0" applyNumberFormat="1" applyFont="1" applyFill="1" applyBorder="1" applyAlignment="1">
      <alignment horizontal="right"/>
    </xf>
    <xf numFmtId="0" fontId="13" fillId="0" borderId="13" xfId="0" applyFont="1" applyBorder="1" applyAlignment="1">
      <alignment/>
    </xf>
    <xf numFmtId="4" fontId="14" fillId="0" borderId="13" xfId="0" applyNumberFormat="1" applyFont="1" applyBorder="1" applyAlignment="1">
      <alignment horizontal="right"/>
    </xf>
    <xf numFmtId="0" fontId="15" fillId="0" borderId="26" xfId="0" applyFont="1" applyBorder="1" applyAlignment="1">
      <alignment wrapText="1"/>
    </xf>
    <xf numFmtId="0" fontId="13" fillId="0" borderId="19" xfId="0" applyFont="1" applyBorder="1" applyAlignment="1">
      <alignment horizontal="center"/>
    </xf>
    <xf numFmtId="4" fontId="14" fillId="0" borderId="19" xfId="0" applyNumberFormat="1" applyFont="1" applyBorder="1" applyAlignment="1">
      <alignment horizontal="right"/>
    </xf>
    <xf numFmtId="4" fontId="13" fillId="0" borderId="13" xfId="0" applyNumberFormat="1" applyFont="1" applyFill="1" applyBorder="1" applyAlignment="1">
      <alignment/>
    </xf>
    <xf numFmtId="49" fontId="14" fillId="0" borderId="27" xfId="0" applyNumberFormat="1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172" fontId="14" fillId="0" borderId="27" xfId="0" applyNumberFormat="1" applyFont="1" applyBorder="1" applyAlignment="1">
      <alignment horizontal="right"/>
    </xf>
    <xf numFmtId="4" fontId="14" fillId="0" borderId="27" xfId="0" applyNumberFormat="1" applyFont="1" applyFill="1" applyBorder="1" applyAlignment="1">
      <alignment horizontal="right"/>
    </xf>
    <xf numFmtId="4" fontId="14" fillId="0" borderId="27" xfId="0" applyNumberFormat="1" applyFont="1" applyFill="1" applyBorder="1" applyAlignment="1">
      <alignment/>
    </xf>
    <xf numFmtId="0" fontId="16" fillId="0" borderId="13" xfId="0" applyFont="1" applyFill="1" applyBorder="1" applyAlignment="1">
      <alignment horizontal="left" wrapText="1"/>
    </xf>
    <xf numFmtId="0" fontId="14" fillId="0" borderId="28" xfId="0" applyFont="1" applyBorder="1" applyAlignment="1">
      <alignment/>
    </xf>
    <xf numFmtId="0" fontId="13" fillId="0" borderId="29" xfId="0" applyFont="1" applyBorder="1" applyAlignment="1">
      <alignment horizontal="center"/>
    </xf>
    <xf numFmtId="0" fontId="14" fillId="0" borderId="29" xfId="0" applyFont="1" applyBorder="1" applyAlignment="1">
      <alignment/>
    </xf>
    <xf numFmtId="4" fontId="13" fillId="0" borderId="30" xfId="0" applyNumberFormat="1" applyFont="1" applyBorder="1" applyAlignment="1">
      <alignment/>
    </xf>
    <xf numFmtId="0" fontId="17" fillId="0" borderId="13" xfId="0" applyFont="1" applyBorder="1" applyAlignment="1">
      <alignment horizontal="center" wrapText="1"/>
    </xf>
    <xf numFmtId="0" fontId="0" fillId="0" borderId="0" xfId="0" applyFont="1" applyAlignment="1">
      <alignment/>
    </xf>
    <xf numFmtId="175" fontId="9" fillId="0" borderId="31" xfId="0" applyNumberFormat="1" applyFont="1" applyFill="1" applyBorder="1" applyAlignment="1">
      <alignment horizontal="right" wrapText="1"/>
    </xf>
    <xf numFmtId="0" fontId="14" fillId="0" borderId="17" xfId="0" applyNumberFormat="1" applyFont="1" applyBorder="1" applyAlignment="1">
      <alignment horizontal="center" vertical="center"/>
    </xf>
    <xf numFmtId="0" fontId="17" fillId="0" borderId="23" xfId="0" applyFont="1" applyBorder="1" applyAlignment="1">
      <alignment horizontal="center" wrapText="1"/>
    </xf>
    <xf numFmtId="0" fontId="0" fillId="0" borderId="0" xfId="0" applyAlignment="1">
      <alignment horizontal="right" wrapText="1"/>
    </xf>
    <xf numFmtId="0" fontId="16" fillId="0" borderId="32" xfId="0" applyFont="1" applyFill="1" applyBorder="1" applyAlignment="1">
      <alignment wrapText="1"/>
    </xf>
    <xf numFmtId="0" fontId="16" fillId="0" borderId="33" xfId="0" applyFont="1" applyFill="1" applyBorder="1" applyAlignment="1">
      <alignment wrapText="1"/>
    </xf>
    <xf numFmtId="0" fontId="16" fillId="0" borderId="34" xfId="0" applyFont="1" applyFill="1" applyBorder="1" applyAlignment="1">
      <alignment wrapText="1"/>
    </xf>
    <xf numFmtId="0" fontId="17" fillId="0" borderId="13" xfId="0" applyFont="1" applyBorder="1" applyAlignment="1">
      <alignment horizontal="left" vertical="center" wrapText="1"/>
    </xf>
    <xf numFmtId="49" fontId="21" fillId="0" borderId="13" xfId="0" applyNumberFormat="1" applyFont="1" applyFill="1" applyBorder="1" applyAlignment="1">
      <alignment horizontal="center" wrapText="1"/>
    </xf>
    <xf numFmtId="0" fontId="15" fillId="0" borderId="13" xfId="0" applyFont="1" applyBorder="1" applyAlignment="1">
      <alignment horizontal="justify" vertical="center" wrapText="1"/>
    </xf>
    <xf numFmtId="49" fontId="16" fillId="0" borderId="13" xfId="0" applyNumberFormat="1" applyFont="1" applyFill="1" applyBorder="1" applyAlignment="1">
      <alignment horizontal="center" wrapText="1"/>
    </xf>
    <xf numFmtId="0" fontId="8" fillId="0" borderId="35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wrapText="1"/>
    </xf>
    <xf numFmtId="175" fontId="9" fillId="0" borderId="13" xfId="0" applyNumberFormat="1" applyFont="1" applyFill="1" applyBorder="1" applyAlignment="1">
      <alignment horizontal="right" wrapText="1"/>
    </xf>
    <xf numFmtId="175" fontId="8" fillId="0" borderId="13" xfId="0" applyNumberFormat="1" applyFont="1" applyFill="1" applyBorder="1" applyAlignment="1">
      <alignment horizontal="right" wrapText="1"/>
    </xf>
    <xf numFmtId="0" fontId="17" fillId="0" borderId="13" xfId="0" applyFont="1" applyBorder="1" applyAlignment="1">
      <alignment wrapText="1"/>
    </xf>
    <xf numFmtId="49" fontId="10" fillId="0" borderId="13" xfId="0" applyNumberFormat="1" applyFont="1" applyFill="1" applyBorder="1" applyAlignment="1">
      <alignment horizontal="left" wrapText="1"/>
    </xf>
    <xf numFmtId="0" fontId="17" fillId="0" borderId="23" xfId="0" applyFont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175" fontId="9" fillId="0" borderId="13" xfId="0" applyNumberFormat="1" applyFont="1" applyFill="1" applyBorder="1" applyAlignment="1">
      <alignment horizontal="right" wrapText="1"/>
    </xf>
    <xf numFmtId="0" fontId="10" fillId="0" borderId="13" xfId="0" applyFont="1" applyFill="1" applyBorder="1" applyAlignment="1">
      <alignment horizontal="left" wrapText="1"/>
    </xf>
    <xf numFmtId="175" fontId="8" fillId="0" borderId="13" xfId="0" applyNumberFormat="1" applyFont="1" applyFill="1" applyBorder="1" applyAlignment="1">
      <alignment horizontal="right" wrapText="1"/>
    </xf>
    <xf numFmtId="49" fontId="11" fillId="0" borderId="13" xfId="0" applyNumberFormat="1" applyFont="1" applyFill="1" applyBorder="1" applyAlignment="1">
      <alignment horizontal="left" wrapText="1"/>
    </xf>
    <xf numFmtId="4" fontId="39" fillId="0" borderId="13" xfId="0" applyNumberFormat="1" applyFont="1" applyFill="1" applyBorder="1" applyAlignment="1">
      <alignment/>
    </xf>
    <xf numFmtId="175" fontId="9" fillId="0" borderId="19" xfId="42" applyNumberFormat="1" applyFont="1" applyFill="1" applyBorder="1" applyAlignment="1">
      <alignment horizontal="right" wrapText="1"/>
    </xf>
    <xf numFmtId="2" fontId="40" fillId="0" borderId="13" xfId="0" applyNumberFormat="1" applyFont="1" applyFill="1" applyBorder="1" applyAlignment="1">
      <alignment/>
    </xf>
    <xf numFmtId="0" fontId="17" fillId="0" borderId="13" xfId="0" applyFont="1" applyBorder="1" applyAlignment="1">
      <alignment horizontal="justify" vertical="justify" wrapText="1"/>
    </xf>
    <xf numFmtId="0" fontId="39" fillId="0" borderId="13" xfId="0" applyFont="1" applyFill="1" applyBorder="1" applyAlignment="1">
      <alignment/>
    </xf>
    <xf numFmtId="0" fontId="4" fillId="0" borderId="16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 wrapText="1"/>
    </xf>
    <xf numFmtId="4" fontId="4" fillId="0" borderId="20" xfId="0" applyNumberFormat="1" applyFont="1" applyBorder="1" applyAlignment="1">
      <alignment/>
    </xf>
    <xf numFmtId="0" fontId="4" fillId="0" borderId="36" xfId="0" applyFont="1" applyBorder="1" applyAlignment="1">
      <alignment/>
    </xf>
    <xf numFmtId="0" fontId="4" fillId="0" borderId="23" xfId="0" applyFont="1" applyBorder="1" applyAlignment="1">
      <alignment wrapText="1"/>
    </xf>
    <xf numFmtId="4" fontId="4" fillId="0" borderId="37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 horizontal="left"/>
    </xf>
    <xf numFmtId="4" fontId="4" fillId="0" borderId="11" xfId="0" applyNumberFormat="1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/>
    </xf>
    <xf numFmtId="0" fontId="4" fillId="0" borderId="19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16" xfId="0" applyFont="1" applyBorder="1" applyAlignment="1">
      <alignment horizontal="left"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49" fontId="13" fillId="0" borderId="38" xfId="0" applyNumberFormat="1" applyFont="1" applyBorder="1" applyAlignment="1">
      <alignment horizontal="center" vertical="justify"/>
    </xf>
    <xf numFmtId="49" fontId="13" fillId="0" borderId="39" xfId="0" applyNumberFormat="1" applyFont="1" applyBorder="1" applyAlignment="1">
      <alignment horizontal="center" vertical="justify"/>
    </xf>
    <xf numFmtId="49" fontId="13" fillId="0" borderId="40" xfId="0" applyNumberFormat="1" applyFont="1" applyBorder="1" applyAlignment="1">
      <alignment horizontal="center" vertical="justify"/>
    </xf>
    <xf numFmtId="0" fontId="7" fillId="0" borderId="0" xfId="0" applyFont="1" applyAlignment="1">
      <alignment horizontal="center" wrapText="1"/>
    </xf>
    <xf numFmtId="9" fontId="2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view="pageBreakPreview" zoomScale="60" zoomScaleNormal="85" zoomScalePageLayoutView="0" workbookViewId="0" topLeftCell="A19">
      <selection activeCell="D11" sqref="D11"/>
    </sheetView>
  </sheetViews>
  <sheetFormatPr defaultColWidth="9.00390625" defaultRowHeight="12.75"/>
  <cols>
    <col min="1" max="1" width="18.125" style="0" customWidth="1"/>
    <col min="2" max="2" width="22.25390625" style="0" customWidth="1"/>
    <col min="3" max="3" width="20.125" style="0" customWidth="1"/>
    <col min="4" max="4" width="69.375" style="0" customWidth="1"/>
    <col min="5" max="6" width="8.75390625" style="0" hidden="1" customWidth="1"/>
    <col min="7" max="7" width="0.37109375" style="0" hidden="1" customWidth="1"/>
    <col min="8" max="8" width="0.12890625" style="0" hidden="1" customWidth="1"/>
    <col min="9" max="9" width="24.00390625" style="0" customWidth="1"/>
    <col min="11" max="11" width="16.00390625" style="0" customWidth="1"/>
  </cols>
  <sheetData>
    <row r="1" spans="1:12" ht="18" customHeight="1">
      <c r="A1" s="211" t="s">
        <v>212</v>
      </c>
      <c r="B1" s="212"/>
      <c r="C1" s="212"/>
      <c r="D1" s="212"/>
      <c r="E1" s="212"/>
      <c r="F1" s="212"/>
      <c r="G1" s="212"/>
      <c r="H1" s="212"/>
      <c r="I1" s="212"/>
      <c r="J1" s="27"/>
      <c r="K1" s="27"/>
      <c r="L1" s="27"/>
    </row>
    <row r="2" spans="1:10" ht="8.25" customHeight="1">
      <c r="A2" s="6"/>
      <c r="B2" s="6"/>
      <c r="C2" s="6"/>
      <c r="D2" s="6"/>
      <c r="E2" s="6"/>
      <c r="F2" s="2"/>
      <c r="G2" s="2"/>
      <c r="H2" s="2"/>
      <c r="I2" s="2"/>
      <c r="J2" s="2"/>
    </row>
    <row r="3" spans="1:10" ht="68.25" customHeight="1">
      <c r="A3" s="213" t="s">
        <v>210</v>
      </c>
      <c r="B3" s="214"/>
      <c r="C3" s="214"/>
      <c r="D3" s="214"/>
      <c r="E3" s="214"/>
      <c r="F3" s="214"/>
      <c r="G3" s="214"/>
      <c r="H3" s="214"/>
      <c r="I3" s="214"/>
      <c r="J3" s="2"/>
    </row>
    <row r="4" spans="1:10" ht="27" customHeight="1" thickBot="1">
      <c r="A4" s="1"/>
      <c r="B4" s="10"/>
      <c r="C4" s="10"/>
      <c r="D4" s="10"/>
      <c r="E4" s="10"/>
      <c r="F4" s="10"/>
      <c r="G4" s="10"/>
      <c r="H4" s="10"/>
      <c r="I4" s="10" t="s">
        <v>88</v>
      </c>
      <c r="J4" s="2"/>
    </row>
    <row r="5" spans="1:9" ht="65.25" customHeight="1" thickBot="1">
      <c r="A5" s="64" t="s">
        <v>86</v>
      </c>
      <c r="B5" s="65" t="s">
        <v>87</v>
      </c>
      <c r="C5" s="66" t="s">
        <v>158</v>
      </c>
      <c r="D5" s="67" t="s">
        <v>109</v>
      </c>
      <c r="E5" s="68" t="s">
        <v>33</v>
      </c>
      <c r="F5" s="69" t="s">
        <v>34</v>
      </c>
      <c r="G5" s="67" t="s">
        <v>9</v>
      </c>
      <c r="H5" s="70" t="s">
        <v>10</v>
      </c>
      <c r="I5" s="71" t="s">
        <v>211</v>
      </c>
    </row>
    <row r="6" spans="1:9" ht="27.75" customHeight="1">
      <c r="A6" s="72" t="s">
        <v>90</v>
      </c>
      <c r="B6" s="73" t="s">
        <v>89</v>
      </c>
      <c r="C6" s="72" t="s">
        <v>90</v>
      </c>
      <c r="D6" s="74" t="s">
        <v>52</v>
      </c>
      <c r="E6" s="75" t="e">
        <f>E7+E13+E17</f>
        <v>#REF!</v>
      </c>
      <c r="F6" s="75" t="e">
        <f>F7+F13+F17</f>
        <v>#REF!</v>
      </c>
      <c r="G6" s="75" t="e">
        <f>G7+G13+G17</f>
        <v>#REF!</v>
      </c>
      <c r="H6" s="75" t="e">
        <f>H7+H13+H17</f>
        <v>#REF!</v>
      </c>
      <c r="I6" s="76">
        <f>I7+I13+I17+I15</f>
        <v>86776.30999999998</v>
      </c>
    </row>
    <row r="7" spans="1:9" ht="15">
      <c r="A7" s="77" t="s">
        <v>90</v>
      </c>
      <c r="B7" s="78" t="s">
        <v>108</v>
      </c>
      <c r="C7" s="77" t="s">
        <v>90</v>
      </c>
      <c r="D7" s="79" t="s">
        <v>35</v>
      </c>
      <c r="E7" s="80" t="e">
        <f>E8+E9+E11</f>
        <v>#REF!</v>
      </c>
      <c r="F7" s="80" t="e">
        <f>F8+F9+F11</f>
        <v>#REF!</v>
      </c>
      <c r="G7" s="80" t="e">
        <f>G8+G9+G11</f>
        <v>#REF!</v>
      </c>
      <c r="H7" s="80" t="e">
        <f>H8+H9+H11</f>
        <v>#REF!</v>
      </c>
      <c r="I7" s="81">
        <f>I8+I9+I11+I10+I12</f>
        <v>58586.94999999999</v>
      </c>
    </row>
    <row r="8" spans="1:9" ht="32.25" customHeight="1">
      <c r="A8" s="82">
        <v>182</v>
      </c>
      <c r="B8" s="83" t="s">
        <v>97</v>
      </c>
      <c r="C8" s="83">
        <v>110</v>
      </c>
      <c r="D8" s="84" t="s">
        <v>155</v>
      </c>
      <c r="E8" s="85" t="e">
        <f>#REF!+E9</f>
        <v>#REF!</v>
      </c>
      <c r="F8" s="85" t="e">
        <f>#REF!+F9</f>
        <v>#REF!</v>
      </c>
      <c r="G8" s="85" t="e">
        <f>#REF!+G9</f>
        <v>#REF!</v>
      </c>
      <c r="H8" s="86" t="e">
        <f>#REF!+H9</f>
        <v>#REF!</v>
      </c>
      <c r="I8" s="87">
        <v>35652.92</v>
      </c>
    </row>
    <row r="9" spans="1:9" ht="42.75" customHeight="1">
      <c r="A9" s="82">
        <v>182</v>
      </c>
      <c r="B9" s="83" t="s">
        <v>98</v>
      </c>
      <c r="C9" s="83">
        <v>110</v>
      </c>
      <c r="D9" s="84" t="s">
        <v>156</v>
      </c>
      <c r="E9" s="85">
        <v>1400</v>
      </c>
      <c r="F9" s="85">
        <v>5600</v>
      </c>
      <c r="G9" s="85">
        <f>4000+1870</f>
        <v>5870</v>
      </c>
      <c r="H9" s="86">
        <v>4000</v>
      </c>
      <c r="I9" s="88">
        <v>9367.95</v>
      </c>
    </row>
    <row r="10" spans="1:9" ht="27.75" customHeight="1">
      <c r="A10" s="82">
        <v>182</v>
      </c>
      <c r="B10" s="83" t="s">
        <v>99</v>
      </c>
      <c r="C10" s="83">
        <v>110</v>
      </c>
      <c r="D10" s="84" t="s">
        <v>110</v>
      </c>
      <c r="E10" s="85"/>
      <c r="F10" s="85"/>
      <c r="G10" s="85"/>
      <c r="H10" s="86"/>
      <c r="I10" s="89">
        <v>2658.49</v>
      </c>
    </row>
    <row r="11" spans="1:9" ht="29.25" customHeight="1">
      <c r="A11" s="82">
        <v>182</v>
      </c>
      <c r="B11" s="83" t="s">
        <v>100</v>
      </c>
      <c r="C11" s="83">
        <v>110</v>
      </c>
      <c r="D11" s="90" t="s">
        <v>36</v>
      </c>
      <c r="E11" s="85"/>
      <c r="F11" s="85"/>
      <c r="G11" s="85"/>
      <c r="H11" s="86"/>
      <c r="I11" s="89">
        <v>10640.25</v>
      </c>
    </row>
    <row r="12" spans="1:9" ht="47.25" customHeight="1">
      <c r="A12" s="82">
        <v>182</v>
      </c>
      <c r="B12" s="83" t="s">
        <v>165</v>
      </c>
      <c r="C12" s="83">
        <v>110</v>
      </c>
      <c r="D12" s="90" t="s">
        <v>208</v>
      </c>
      <c r="E12" s="91"/>
      <c r="F12" s="91"/>
      <c r="G12" s="91"/>
      <c r="H12" s="92"/>
      <c r="I12" s="89">
        <v>267.34</v>
      </c>
    </row>
    <row r="13" spans="1:17" ht="29.25" customHeight="1">
      <c r="A13" s="72" t="s">
        <v>90</v>
      </c>
      <c r="B13" s="78" t="s">
        <v>101</v>
      </c>
      <c r="C13" s="72" t="s">
        <v>90</v>
      </c>
      <c r="D13" s="79" t="s">
        <v>46</v>
      </c>
      <c r="E13" s="75" t="e">
        <f>E14+#REF!</f>
        <v>#REF!</v>
      </c>
      <c r="F13" s="75" t="e">
        <f>F14+#REF!</f>
        <v>#REF!</v>
      </c>
      <c r="G13" s="75" t="e">
        <f>G14+#REF!</f>
        <v>#REF!</v>
      </c>
      <c r="H13" s="75" t="e">
        <f>H14+#REF!</f>
        <v>#REF!</v>
      </c>
      <c r="I13" s="76">
        <f>I14</f>
        <v>23662.82</v>
      </c>
      <c r="O13" s="18"/>
      <c r="P13" s="210"/>
      <c r="Q13" s="210"/>
    </row>
    <row r="14" spans="1:17" ht="64.5" customHeight="1">
      <c r="A14" s="77" t="s">
        <v>167</v>
      </c>
      <c r="B14" s="83" t="s">
        <v>102</v>
      </c>
      <c r="C14" s="77" t="s">
        <v>91</v>
      </c>
      <c r="D14" s="93" t="s">
        <v>214</v>
      </c>
      <c r="E14" s="75"/>
      <c r="F14" s="75"/>
      <c r="G14" s="75"/>
      <c r="H14" s="94"/>
      <c r="I14" s="89">
        <v>23662.82</v>
      </c>
      <c r="O14" s="18"/>
      <c r="P14" s="20"/>
      <c r="Q14" s="20"/>
    </row>
    <row r="15" spans="1:17" ht="37.5" customHeight="1">
      <c r="A15" s="77" t="s">
        <v>90</v>
      </c>
      <c r="B15" s="73" t="s">
        <v>103</v>
      </c>
      <c r="C15" s="73">
        <v>130</v>
      </c>
      <c r="D15" s="95" t="s">
        <v>47</v>
      </c>
      <c r="E15" s="91"/>
      <c r="F15" s="91"/>
      <c r="G15" s="96"/>
      <c r="H15" s="97"/>
      <c r="I15" s="76">
        <f>I16</f>
        <v>2883.01</v>
      </c>
      <c r="O15" s="18"/>
      <c r="P15" s="18"/>
      <c r="Q15" s="18"/>
    </row>
    <row r="16" spans="1:17" ht="70.5" customHeight="1">
      <c r="A16" s="82">
        <v>867</v>
      </c>
      <c r="B16" s="98" t="s">
        <v>104</v>
      </c>
      <c r="C16" s="99">
        <v>130</v>
      </c>
      <c r="D16" s="100" t="s">
        <v>48</v>
      </c>
      <c r="E16" s="91"/>
      <c r="F16" s="91"/>
      <c r="G16" s="96"/>
      <c r="H16" s="97"/>
      <c r="I16" s="89">
        <v>2883.01</v>
      </c>
      <c r="O16" s="18"/>
      <c r="P16" s="18"/>
      <c r="Q16" s="18"/>
    </row>
    <row r="17" spans="1:9" ht="32.25" customHeight="1">
      <c r="A17" s="72" t="s">
        <v>90</v>
      </c>
      <c r="B17" s="73" t="s">
        <v>105</v>
      </c>
      <c r="C17" s="72" t="s">
        <v>90</v>
      </c>
      <c r="D17" s="79" t="s">
        <v>49</v>
      </c>
      <c r="E17" s="75"/>
      <c r="F17" s="75"/>
      <c r="G17" s="75"/>
      <c r="H17" s="101"/>
      <c r="I17" s="102">
        <f>I18+I22+I19+I20+I21</f>
        <v>1643.53</v>
      </c>
    </row>
    <row r="18" spans="1:9" ht="59.25" customHeight="1">
      <c r="A18" s="82">
        <v>182</v>
      </c>
      <c r="B18" s="98" t="s">
        <v>106</v>
      </c>
      <c r="C18" s="98">
        <v>140</v>
      </c>
      <c r="D18" s="84" t="s">
        <v>50</v>
      </c>
      <c r="E18" s="91"/>
      <c r="F18" s="91"/>
      <c r="G18" s="91"/>
      <c r="H18" s="86"/>
      <c r="I18" s="89">
        <v>437</v>
      </c>
    </row>
    <row r="19" spans="1:9" ht="59.25" customHeight="1">
      <c r="A19" s="82">
        <v>806</v>
      </c>
      <c r="B19" s="98" t="s">
        <v>107</v>
      </c>
      <c r="C19" s="98">
        <v>140</v>
      </c>
      <c r="D19" s="84" t="s">
        <v>157</v>
      </c>
      <c r="E19" s="91"/>
      <c r="F19" s="91"/>
      <c r="G19" s="91"/>
      <c r="H19" s="86"/>
      <c r="I19" s="89">
        <v>620</v>
      </c>
    </row>
    <row r="20" spans="1:9" ht="59.25" customHeight="1">
      <c r="A20" s="82">
        <v>807</v>
      </c>
      <c r="B20" s="98" t="s">
        <v>107</v>
      </c>
      <c r="C20" s="98">
        <v>140</v>
      </c>
      <c r="D20" s="84" t="s">
        <v>157</v>
      </c>
      <c r="E20" s="91"/>
      <c r="F20" s="91"/>
      <c r="G20" s="91"/>
      <c r="H20" s="86"/>
      <c r="I20" s="89">
        <v>36</v>
      </c>
    </row>
    <row r="21" spans="1:9" ht="60" customHeight="1">
      <c r="A21" s="82">
        <v>824</v>
      </c>
      <c r="B21" s="98" t="s">
        <v>207</v>
      </c>
      <c r="C21" s="98">
        <v>140</v>
      </c>
      <c r="D21" s="84" t="s">
        <v>209</v>
      </c>
      <c r="E21" s="91"/>
      <c r="F21" s="91"/>
      <c r="G21" s="91"/>
      <c r="H21" s="86"/>
      <c r="I21" s="89">
        <v>250</v>
      </c>
    </row>
    <row r="22" spans="1:9" ht="57">
      <c r="A22" s="82">
        <v>848</v>
      </c>
      <c r="B22" s="98" t="s">
        <v>107</v>
      </c>
      <c r="C22" s="98">
        <v>140</v>
      </c>
      <c r="D22" s="84" t="s">
        <v>209</v>
      </c>
      <c r="E22" s="91"/>
      <c r="F22" s="91"/>
      <c r="G22" s="91"/>
      <c r="H22" s="86"/>
      <c r="I22" s="89">
        <v>300.53</v>
      </c>
    </row>
    <row r="23" spans="1:12" ht="46.5" customHeight="1">
      <c r="A23" s="72" t="s">
        <v>90</v>
      </c>
      <c r="B23" s="78" t="s">
        <v>92</v>
      </c>
      <c r="C23" s="72" t="s">
        <v>90</v>
      </c>
      <c r="D23" s="103" t="s">
        <v>37</v>
      </c>
      <c r="E23" s="75" t="e">
        <f>#REF!+E24</f>
        <v>#REF!</v>
      </c>
      <c r="F23" s="75" t="e">
        <f>#REF!+F24</f>
        <v>#REF!</v>
      </c>
      <c r="G23" s="75" t="e">
        <f>#REF!+G24</f>
        <v>#REF!</v>
      </c>
      <c r="H23" s="75" t="e">
        <f>#REF!+H24</f>
        <v>#REF!</v>
      </c>
      <c r="I23" s="76">
        <f>I24</f>
        <v>19053.85</v>
      </c>
      <c r="L23" s="11"/>
    </row>
    <row r="24" spans="1:12" ht="46.5" customHeight="1">
      <c r="A24" s="72" t="s">
        <v>90</v>
      </c>
      <c r="B24" s="104" t="s">
        <v>93</v>
      </c>
      <c r="C24" s="104">
        <v>151</v>
      </c>
      <c r="D24" s="79" t="s">
        <v>51</v>
      </c>
      <c r="E24" s="80">
        <f>E25+E26+E27+E28</f>
        <v>0</v>
      </c>
      <c r="F24" s="80">
        <f>F25+F26+F27+F28</f>
        <v>0</v>
      </c>
      <c r="G24" s="80">
        <f>G25+G26+G27+G28</f>
        <v>0</v>
      </c>
      <c r="H24" s="80">
        <f>H25+H26+H27+H28</f>
        <v>0</v>
      </c>
      <c r="I24" s="81">
        <f>I25+I26+I27+I28</f>
        <v>19053.85</v>
      </c>
      <c r="L24" s="11"/>
    </row>
    <row r="25" spans="1:12" ht="94.5" customHeight="1">
      <c r="A25" s="105">
        <v>916</v>
      </c>
      <c r="B25" s="104" t="s">
        <v>93</v>
      </c>
      <c r="C25" s="104">
        <v>151</v>
      </c>
      <c r="D25" s="166" t="s">
        <v>215</v>
      </c>
      <c r="E25" s="85"/>
      <c r="F25" s="85"/>
      <c r="G25" s="85"/>
      <c r="H25" s="85"/>
      <c r="I25" s="88">
        <v>6</v>
      </c>
      <c r="L25" s="11"/>
    </row>
    <row r="26" spans="1:12" ht="63.75" customHeight="1">
      <c r="A26" s="105">
        <v>916</v>
      </c>
      <c r="B26" s="104" t="s">
        <v>94</v>
      </c>
      <c r="C26" s="104">
        <v>151</v>
      </c>
      <c r="D26" s="166" t="s">
        <v>216</v>
      </c>
      <c r="E26" s="85"/>
      <c r="F26" s="85"/>
      <c r="G26" s="85"/>
      <c r="H26" s="85"/>
      <c r="I26" s="88">
        <v>3412.6</v>
      </c>
      <c r="L26" s="11"/>
    </row>
    <row r="27" spans="1:12" ht="46.5" customHeight="1">
      <c r="A27" s="105">
        <v>916</v>
      </c>
      <c r="B27" s="104" t="s">
        <v>95</v>
      </c>
      <c r="C27" s="104">
        <v>151</v>
      </c>
      <c r="D27" s="167" t="s">
        <v>217</v>
      </c>
      <c r="E27" s="85"/>
      <c r="F27" s="85"/>
      <c r="G27" s="85"/>
      <c r="H27" s="85"/>
      <c r="I27" s="88">
        <v>10340</v>
      </c>
      <c r="L27" s="11"/>
    </row>
    <row r="28" spans="1:9" ht="46.5" customHeight="1" thickBot="1">
      <c r="A28" s="105">
        <v>916</v>
      </c>
      <c r="B28" s="104" t="s">
        <v>96</v>
      </c>
      <c r="C28" s="104">
        <v>151</v>
      </c>
      <c r="D28" s="168" t="s">
        <v>218</v>
      </c>
      <c r="E28" s="85"/>
      <c r="F28" s="85"/>
      <c r="G28" s="85"/>
      <c r="H28" s="85"/>
      <c r="I28" s="88">
        <v>5295.25</v>
      </c>
    </row>
    <row r="29" spans="1:9" ht="15.75" customHeight="1" thickBot="1">
      <c r="A29" s="215" t="s">
        <v>38</v>
      </c>
      <c r="B29" s="216"/>
      <c r="C29" s="216"/>
      <c r="D29" s="217"/>
      <c r="E29" s="106" t="e">
        <f>E6+E23</f>
        <v>#REF!</v>
      </c>
      <c r="F29" s="106" t="e">
        <f>F6+F23</f>
        <v>#REF!</v>
      </c>
      <c r="G29" s="106" t="e">
        <f>G6+G23</f>
        <v>#REF!</v>
      </c>
      <c r="H29" s="106" t="e">
        <f>H6+H23</f>
        <v>#REF!</v>
      </c>
      <c r="I29" s="107">
        <f>I6+I23</f>
        <v>105830.15999999997</v>
      </c>
    </row>
    <row r="30" spans="2:9" ht="12.75">
      <c r="B30" s="7"/>
      <c r="C30" s="7"/>
      <c r="D30" s="8"/>
      <c r="E30" s="9"/>
      <c r="F30" s="9"/>
      <c r="G30" s="9"/>
      <c r="H30" s="9"/>
      <c r="I30" s="9"/>
    </row>
    <row r="31" spans="2:10" ht="15">
      <c r="B31" s="15"/>
      <c r="C31" s="15"/>
      <c r="D31" s="15"/>
      <c r="E31" s="15"/>
      <c r="F31" s="15"/>
      <c r="G31" s="15"/>
      <c r="H31" s="16"/>
      <c r="I31" s="16"/>
      <c r="J31" s="4"/>
    </row>
    <row r="32" spans="2:10" ht="15.75" customHeight="1" hidden="1">
      <c r="B32" s="15" t="s">
        <v>41</v>
      </c>
      <c r="C32" s="15"/>
      <c r="D32" s="15" t="s">
        <v>42</v>
      </c>
      <c r="E32" s="15"/>
      <c r="F32" s="15"/>
      <c r="G32" s="15"/>
      <c r="H32" s="17"/>
      <c r="I32" s="35" t="s">
        <v>40</v>
      </c>
      <c r="J32" s="5"/>
    </row>
    <row r="33" ht="15">
      <c r="I33" s="56"/>
    </row>
  </sheetData>
  <sheetProtection/>
  <mergeCells count="4">
    <mergeCell ref="P13:Q13"/>
    <mergeCell ref="A1:I1"/>
    <mergeCell ref="A3:I3"/>
    <mergeCell ref="A29:D29"/>
  </mergeCells>
  <printOptions/>
  <pageMargins left="0.34" right="0.3" top="1" bottom="0.48" header="0.5" footer="0.5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="60" zoomScalePageLayoutView="0" workbookViewId="0" topLeftCell="A10">
      <selection activeCell="G29" sqref="G29"/>
    </sheetView>
  </sheetViews>
  <sheetFormatPr defaultColWidth="9.00390625" defaultRowHeight="12.75"/>
  <cols>
    <col min="1" max="1" width="29.00390625" style="0" customWidth="1"/>
    <col min="2" max="2" width="87.625" style="0" customWidth="1"/>
    <col min="3" max="4" width="8.75390625" style="0" hidden="1" customWidth="1"/>
    <col min="5" max="5" width="0.37109375" style="0" hidden="1" customWidth="1"/>
    <col min="6" max="6" width="0.12890625" style="0" hidden="1" customWidth="1"/>
    <col min="7" max="7" width="16.00390625" style="0" customWidth="1"/>
    <col min="9" max="9" width="16.00390625" style="0" customWidth="1"/>
  </cols>
  <sheetData>
    <row r="1" spans="1:10" ht="31.5" customHeight="1">
      <c r="A1" s="211" t="s">
        <v>220</v>
      </c>
      <c r="B1" s="211"/>
      <c r="C1" s="211"/>
      <c r="D1" s="211"/>
      <c r="E1" s="211"/>
      <c r="F1" s="211"/>
      <c r="G1" s="211"/>
      <c r="H1" s="165"/>
      <c r="I1" s="165"/>
      <c r="J1" s="27"/>
    </row>
    <row r="2" spans="1:9" ht="46.5" customHeight="1">
      <c r="A2" s="213" t="s">
        <v>213</v>
      </c>
      <c r="B2" s="214"/>
      <c r="C2" s="214"/>
      <c r="D2" s="214"/>
      <c r="E2" s="214"/>
      <c r="F2" s="214"/>
      <c r="G2" s="214"/>
      <c r="H2" s="27"/>
      <c r="I2" s="27"/>
    </row>
    <row r="3" spans="1:8" ht="21" customHeight="1" thickBot="1">
      <c r="A3" s="10"/>
      <c r="B3" s="10"/>
      <c r="C3" s="10"/>
      <c r="D3" s="10"/>
      <c r="E3" s="10"/>
      <c r="F3" s="10"/>
      <c r="G3" s="10" t="s">
        <v>88</v>
      </c>
      <c r="H3" s="2"/>
    </row>
    <row r="4" spans="1:8" ht="27" customHeight="1" thickBot="1">
      <c r="A4" s="23" t="s">
        <v>87</v>
      </c>
      <c r="B4" s="24" t="s">
        <v>109</v>
      </c>
      <c r="C4" s="25" t="s">
        <v>33</v>
      </c>
      <c r="D4" s="26" t="s">
        <v>34</v>
      </c>
      <c r="E4" s="24" t="s">
        <v>9</v>
      </c>
      <c r="F4" s="22" t="s">
        <v>10</v>
      </c>
      <c r="G4" s="42" t="s">
        <v>211</v>
      </c>
      <c r="H4" s="2"/>
    </row>
    <row r="5" spans="1:8" ht="24" customHeight="1">
      <c r="A5" s="73" t="s">
        <v>142</v>
      </c>
      <c r="B5" s="74" t="s">
        <v>52</v>
      </c>
      <c r="C5" s="75" t="e">
        <f>C6+C12+C16</f>
        <v>#REF!</v>
      </c>
      <c r="D5" s="75" t="e">
        <f>D6+D12+D16</f>
        <v>#REF!</v>
      </c>
      <c r="E5" s="75" t="e">
        <f>E6+E12+E16</f>
        <v>#REF!</v>
      </c>
      <c r="F5" s="75" t="e">
        <f>F6+F12+F16</f>
        <v>#REF!</v>
      </c>
      <c r="G5" s="76">
        <f>G6+G12+G16+G14</f>
        <v>86776.30999999998</v>
      </c>
      <c r="H5" s="2"/>
    </row>
    <row r="6" spans="1:7" ht="27.75" customHeight="1">
      <c r="A6" s="78" t="s">
        <v>138</v>
      </c>
      <c r="B6" s="79" t="s">
        <v>35</v>
      </c>
      <c r="C6" s="80" t="e">
        <f>C7+C8+C10</f>
        <v>#REF!</v>
      </c>
      <c r="D6" s="80" t="e">
        <f>D7+D8+D10</f>
        <v>#REF!</v>
      </c>
      <c r="E6" s="80" t="e">
        <f>E7+E8+E10</f>
        <v>#REF!</v>
      </c>
      <c r="F6" s="80" t="e">
        <f>F7+F8+F10</f>
        <v>#REF!</v>
      </c>
      <c r="G6" s="81">
        <f>G7+G8+G10+G9+G11</f>
        <v>58586.94999999999</v>
      </c>
    </row>
    <row r="7" spans="1:7" ht="28.5">
      <c r="A7" s="83" t="s">
        <v>139</v>
      </c>
      <c r="B7" s="84" t="s">
        <v>155</v>
      </c>
      <c r="C7" s="85" t="e">
        <f>#REF!+C8</f>
        <v>#REF!</v>
      </c>
      <c r="D7" s="85" t="e">
        <f>#REF!+D8</f>
        <v>#REF!</v>
      </c>
      <c r="E7" s="85" t="e">
        <f>#REF!+E8</f>
        <v>#REF!</v>
      </c>
      <c r="F7" s="86" t="e">
        <f>#REF!+F8</f>
        <v>#REF!</v>
      </c>
      <c r="G7" s="87">
        <v>35652.92</v>
      </c>
    </row>
    <row r="8" spans="1:7" ht="34.5" customHeight="1">
      <c r="A8" s="83" t="s">
        <v>143</v>
      </c>
      <c r="B8" s="84" t="s">
        <v>156</v>
      </c>
      <c r="C8" s="85">
        <v>1400</v>
      </c>
      <c r="D8" s="85">
        <v>5600</v>
      </c>
      <c r="E8" s="85">
        <f>4000+1870</f>
        <v>5870</v>
      </c>
      <c r="F8" s="86">
        <v>4000</v>
      </c>
      <c r="G8" s="88">
        <v>9367.95</v>
      </c>
    </row>
    <row r="9" spans="1:7" ht="33" customHeight="1">
      <c r="A9" s="83" t="s">
        <v>144</v>
      </c>
      <c r="B9" s="84" t="s">
        <v>110</v>
      </c>
      <c r="C9" s="85"/>
      <c r="D9" s="85"/>
      <c r="E9" s="85"/>
      <c r="F9" s="86"/>
      <c r="G9" s="89">
        <v>2658.49</v>
      </c>
    </row>
    <row r="10" spans="1:7" ht="41.25" customHeight="1">
      <c r="A10" s="83" t="s">
        <v>140</v>
      </c>
      <c r="B10" s="90" t="s">
        <v>36</v>
      </c>
      <c r="C10" s="85"/>
      <c r="D10" s="85"/>
      <c r="E10" s="85"/>
      <c r="F10" s="86"/>
      <c r="G10" s="89">
        <v>10640.25</v>
      </c>
    </row>
    <row r="11" spans="1:7" ht="32.25" customHeight="1">
      <c r="A11" s="83" t="s">
        <v>166</v>
      </c>
      <c r="B11" s="90" t="s">
        <v>208</v>
      </c>
      <c r="C11" s="91"/>
      <c r="D11" s="91"/>
      <c r="E11" s="91"/>
      <c r="F11" s="92"/>
      <c r="G11" s="89">
        <v>267.34</v>
      </c>
    </row>
    <row r="12" spans="1:7" ht="26.25" customHeight="1">
      <c r="A12" s="78" t="s">
        <v>145</v>
      </c>
      <c r="B12" s="79" t="s">
        <v>46</v>
      </c>
      <c r="C12" s="75" t="e">
        <f>C13+#REF!</f>
        <v>#REF!</v>
      </c>
      <c r="D12" s="75" t="e">
        <f>D13+#REF!</f>
        <v>#REF!</v>
      </c>
      <c r="E12" s="75" t="e">
        <f>E13+#REF!</f>
        <v>#REF!</v>
      </c>
      <c r="F12" s="75" t="e">
        <f>F13+#REF!</f>
        <v>#REF!</v>
      </c>
      <c r="G12" s="76">
        <f>G13</f>
        <v>23662.82</v>
      </c>
    </row>
    <row r="13" spans="1:15" ht="51.75" customHeight="1">
      <c r="A13" s="83" t="s">
        <v>146</v>
      </c>
      <c r="B13" s="93" t="s">
        <v>214</v>
      </c>
      <c r="C13" s="75"/>
      <c r="D13" s="75"/>
      <c r="E13" s="75"/>
      <c r="F13" s="94"/>
      <c r="G13" s="89">
        <v>23662.82</v>
      </c>
      <c r="M13" s="18"/>
      <c r="N13" s="210"/>
      <c r="O13" s="210"/>
    </row>
    <row r="14" spans="1:15" ht="40.5" customHeight="1">
      <c r="A14" s="73" t="s">
        <v>147</v>
      </c>
      <c r="B14" s="95" t="s">
        <v>47</v>
      </c>
      <c r="C14" s="91"/>
      <c r="D14" s="91"/>
      <c r="E14" s="96"/>
      <c r="F14" s="97"/>
      <c r="G14" s="76">
        <f>G15</f>
        <v>2883.01</v>
      </c>
      <c r="M14" s="18"/>
      <c r="N14" s="20"/>
      <c r="O14" s="20"/>
    </row>
    <row r="15" spans="1:15" ht="65.25" customHeight="1">
      <c r="A15" s="98" t="s">
        <v>148</v>
      </c>
      <c r="B15" s="100" t="s">
        <v>48</v>
      </c>
      <c r="C15" s="91"/>
      <c r="D15" s="91"/>
      <c r="E15" s="96"/>
      <c r="F15" s="97"/>
      <c r="G15" s="89">
        <v>2883.01</v>
      </c>
      <c r="M15" s="18"/>
      <c r="N15" s="18"/>
      <c r="O15" s="18"/>
    </row>
    <row r="16" spans="1:15" ht="27" customHeight="1">
      <c r="A16" s="73" t="s">
        <v>141</v>
      </c>
      <c r="B16" s="79" t="s">
        <v>49</v>
      </c>
      <c r="C16" s="75"/>
      <c r="D16" s="75"/>
      <c r="E16" s="75"/>
      <c r="F16" s="101"/>
      <c r="G16" s="102">
        <f>G17++G18</f>
        <v>1643.53</v>
      </c>
      <c r="M16" s="18"/>
      <c r="N16" s="18"/>
      <c r="O16" s="18"/>
    </row>
    <row r="17" spans="1:7" ht="48" customHeight="1">
      <c r="A17" s="98" t="s">
        <v>149</v>
      </c>
      <c r="B17" s="84" t="s">
        <v>50</v>
      </c>
      <c r="C17" s="91"/>
      <c r="D17" s="91"/>
      <c r="E17" s="91"/>
      <c r="F17" s="86"/>
      <c r="G17" s="89">
        <v>437</v>
      </c>
    </row>
    <row r="18" spans="1:7" ht="49.5" customHeight="1">
      <c r="A18" s="98" t="s">
        <v>150</v>
      </c>
      <c r="B18" s="84" t="s">
        <v>219</v>
      </c>
      <c r="C18" s="91"/>
      <c r="D18" s="91"/>
      <c r="E18" s="91"/>
      <c r="F18" s="86"/>
      <c r="G18" s="89">
        <v>1206.53</v>
      </c>
    </row>
    <row r="19" spans="1:7" ht="25.5" customHeight="1">
      <c r="A19" s="78" t="s">
        <v>151</v>
      </c>
      <c r="B19" s="103" t="s">
        <v>37</v>
      </c>
      <c r="C19" s="75" t="e">
        <f>#REF!+C20</f>
        <v>#REF!</v>
      </c>
      <c r="D19" s="75" t="e">
        <f>#REF!+D20</f>
        <v>#REF!</v>
      </c>
      <c r="E19" s="75" t="e">
        <f>#REF!+E20</f>
        <v>#REF!</v>
      </c>
      <c r="F19" s="75" t="e">
        <f>#REF!+F20</f>
        <v>#REF!</v>
      </c>
      <c r="G19" s="76">
        <f>G20</f>
        <v>19053.85</v>
      </c>
    </row>
    <row r="20" spans="1:7" ht="36" customHeight="1">
      <c r="A20" s="104" t="s">
        <v>152</v>
      </c>
      <c r="B20" s="79" t="s">
        <v>51</v>
      </c>
      <c r="C20" s="80">
        <f>C21+C22+C23+C24</f>
        <v>0</v>
      </c>
      <c r="D20" s="80">
        <f>D21+D22+D23+D24</f>
        <v>0</v>
      </c>
      <c r="E20" s="80">
        <f>E21+E22+E23+E24</f>
        <v>0</v>
      </c>
      <c r="F20" s="80">
        <f>F21+F22+F23+F24</f>
        <v>0</v>
      </c>
      <c r="G20" s="81">
        <f>G21+G22+G23+G24</f>
        <v>19053.85</v>
      </c>
    </row>
    <row r="21" spans="1:7" ht="76.5" customHeight="1">
      <c r="A21" s="99" t="s">
        <v>152</v>
      </c>
      <c r="B21" s="166" t="s">
        <v>215</v>
      </c>
      <c r="C21" s="85"/>
      <c r="D21" s="85"/>
      <c r="E21" s="85"/>
      <c r="F21" s="85"/>
      <c r="G21" s="88">
        <v>6</v>
      </c>
    </row>
    <row r="22" spans="1:7" ht="57">
      <c r="A22" s="99" t="s">
        <v>153</v>
      </c>
      <c r="B22" s="166" t="s">
        <v>216</v>
      </c>
      <c r="C22" s="85"/>
      <c r="D22" s="85"/>
      <c r="E22" s="85"/>
      <c r="F22" s="85"/>
      <c r="G22" s="88">
        <v>3412.6</v>
      </c>
    </row>
    <row r="23" spans="1:10" ht="34.5" customHeight="1">
      <c r="A23" s="99" t="s">
        <v>154</v>
      </c>
      <c r="B23" s="167" t="s">
        <v>217</v>
      </c>
      <c r="C23" s="85"/>
      <c r="D23" s="85"/>
      <c r="E23" s="85"/>
      <c r="F23" s="85"/>
      <c r="G23" s="88">
        <v>10340</v>
      </c>
      <c r="J23" s="11"/>
    </row>
    <row r="24" spans="1:10" ht="37.5" customHeight="1" thickBot="1">
      <c r="A24" s="99" t="s">
        <v>168</v>
      </c>
      <c r="B24" s="168" t="s">
        <v>218</v>
      </c>
      <c r="C24" s="85"/>
      <c r="D24" s="85"/>
      <c r="E24" s="85"/>
      <c r="F24" s="85"/>
      <c r="G24" s="88">
        <v>5295.25</v>
      </c>
      <c r="J24" s="11"/>
    </row>
    <row r="25" spans="1:7" ht="15.75" thickBot="1">
      <c r="A25" s="216"/>
      <c r="B25" s="217"/>
      <c r="C25" s="106" t="e">
        <f>C5+C19</f>
        <v>#REF!</v>
      </c>
      <c r="D25" s="106" t="e">
        <f>D5+D19</f>
        <v>#REF!</v>
      </c>
      <c r="E25" s="106" t="e">
        <f>E5+E19</f>
        <v>#REF!</v>
      </c>
      <c r="F25" s="106" t="e">
        <f>F5+F19</f>
        <v>#REF!</v>
      </c>
      <c r="G25" s="107">
        <f>G5+G19</f>
        <v>105830.15999999997</v>
      </c>
    </row>
    <row r="26" spans="1:7" ht="12.75">
      <c r="A26" s="12"/>
      <c r="B26" s="13"/>
      <c r="C26" s="14"/>
      <c r="D26" s="14"/>
      <c r="E26" s="14"/>
      <c r="F26" s="14"/>
      <c r="G26" s="14"/>
    </row>
    <row r="27" spans="1:7" ht="12.75">
      <c r="A27" s="7"/>
      <c r="B27" s="8"/>
      <c r="C27" s="9"/>
      <c r="D27" s="9"/>
      <c r="E27" s="9"/>
      <c r="F27" s="9"/>
      <c r="G27" s="9"/>
    </row>
    <row r="28" spans="1:8" ht="15.75" customHeight="1" hidden="1">
      <c r="A28" s="15"/>
      <c r="B28" s="15"/>
      <c r="C28" s="15"/>
      <c r="D28" s="15"/>
      <c r="E28" s="15"/>
      <c r="F28" s="16"/>
      <c r="G28" s="16"/>
      <c r="H28" s="4"/>
    </row>
    <row r="29" spans="1:8" ht="15.75">
      <c r="A29" s="15"/>
      <c r="B29" s="15"/>
      <c r="C29" s="15"/>
      <c r="D29" s="15"/>
      <c r="E29" s="15"/>
      <c r="F29" s="17"/>
      <c r="G29" s="35"/>
      <c r="H29" s="5"/>
    </row>
  </sheetData>
  <sheetProtection/>
  <mergeCells count="4">
    <mergeCell ref="N13:O13"/>
    <mergeCell ref="A2:G2"/>
    <mergeCell ref="A25:B25"/>
    <mergeCell ref="A1:G1"/>
  </mergeCells>
  <printOptions/>
  <pageMargins left="0.7" right="0.7" top="0.75" bottom="0.75" header="0.3" footer="0.3"/>
  <pageSetup horizontalDpi="600" verticalDpi="600" orientation="portrait" paperSize="9" scale="63" r:id="rId1"/>
  <colBreaks count="1" manualBreakCount="1">
    <brk id="7" min="1" max="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48"/>
  <sheetViews>
    <sheetView view="pageBreakPreview" zoomScale="60" workbookViewId="0" topLeftCell="A22">
      <selection activeCell="P34" sqref="P34"/>
    </sheetView>
  </sheetViews>
  <sheetFormatPr defaultColWidth="9.00390625" defaultRowHeight="12.75"/>
  <cols>
    <col min="1" max="1" width="6.25390625" style="0" customWidth="1"/>
    <col min="2" max="2" width="87.25390625" style="0" customWidth="1"/>
    <col min="3" max="3" width="14.25390625" style="0" customWidth="1"/>
    <col min="4" max="4" width="10.00390625" style="0" hidden="1" customWidth="1"/>
    <col min="5" max="5" width="7.75390625" style="0" hidden="1" customWidth="1"/>
    <col min="6" max="6" width="6.625" style="0" hidden="1" customWidth="1"/>
    <col min="7" max="7" width="0.74609375" style="0" hidden="1" customWidth="1"/>
    <col min="8" max="8" width="10.00390625" style="0" hidden="1" customWidth="1"/>
    <col min="9" max="9" width="9.75390625" style="0" hidden="1" customWidth="1"/>
    <col min="10" max="10" width="9.625" style="0" hidden="1" customWidth="1"/>
    <col min="11" max="11" width="10.875" style="0" hidden="1" customWidth="1"/>
    <col min="12" max="12" width="13.375" style="0" customWidth="1"/>
  </cols>
  <sheetData>
    <row r="1" ht="12.75" hidden="1"/>
    <row r="2" ht="12.75" hidden="1"/>
    <row r="3" ht="12.75" hidden="1"/>
    <row r="4" spans="1:12" ht="21" customHeight="1">
      <c r="A4" s="19"/>
      <c r="B4" s="211" t="s">
        <v>230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</row>
    <row r="5" spans="1:10" ht="12.75">
      <c r="A5" s="1"/>
      <c r="B5" s="2"/>
      <c r="C5" s="2"/>
      <c r="D5" s="2"/>
      <c r="E5" s="2"/>
      <c r="F5" s="2"/>
      <c r="G5" s="2"/>
      <c r="H5" s="2"/>
      <c r="I5" s="2"/>
      <c r="J5" s="2"/>
    </row>
    <row r="6" spans="1:12" ht="28.5" customHeight="1">
      <c r="A6" s="218" t="s">
        <v>221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</row>
    <row r="7" ht="13.5" thickBot="1">
      <c r="A7" s="3"/>
    </row>
    <row r="8" spans="1:12" ht="66" customHeight="1" thickBot="1">
      <c r="A8" s="36" t="s">
        <v>0</v>
      </c>
      <c r="B8" s="21" t="s">
        <v>1</v>
      </c>
      <c r="C8" s="37" t="s">
        <v>2</v>
      </c>
      <c r="D8" s="37" t="s">
        <v>3</v>
      </c>
      <c r="E8" s="37" t="s">
        <v>4</v>
      </c>
      <c r="F8" s="37" t="s">
        <v>5</v>
      </c>
      <c r="G8" s="38" t="s">
        <v>6</v>
      </c>
      <c r="H8" s="37" t="s">
        <v>7</v>
      </c>
      <c r="I8" s="37" t="s">
        <v>8</v>
      </c>
      <c r="J8" s="37" t="s">
        <v>9</v>
      </c>
      <c r="K8" s="37" t="s">
        <v>10</v>
      </c>
      <c r="L8" s="39" t="s">
        <v>222</v>
      </c>
    </row>
    <row r="9" spans="1:12" s="1" customFormat="1" ht="17.25" customHeight="1">
      <c r="A9" s="108">
        <v>1</v>
      </c>
      <c r="B9" s="109" t="s">
        <v>11</v>
      </c>
      <c r="C9" s="110" t="s">
        <v>12</v>
      </c>
      <c r="D9" s="111"/>
      <c r="E9" s="112"/>
      <c r="F9" s="112"/>
      <c r="G9" s="113" t="e">
        <f>H9+I9+J9+K9</f>
        <v>#REF!</v>
      </c>
      <c r="H9" s="114" t="e">
        <f>H10+H11+H12+H14+H15+#REF!</f>
        <v>#REF!</v>
      </c>
      <c r="I9" s="114" t="e">
        <f>I10+I11+I12+I14+I15+#REF!</f>
        <v>#REF!</v>
      </c>
      <c r="J9" s="114" t="e">
        <f>J10+J11+J12+J14+J15+#REF!</f>
        <v>#REF!</v>
      </c>
      <c r="K9" s="114" t="e">
        <f>K10+K11+K12+K14+K15+#REF!</f>
        <v>#REF!</v>
      </c>
      <c r="L9" s="114">
        <f>L10+L11+L12+L14+L15+L13</f>
        <v>29148.68</v>
      </c>
    </row>
    <row r="10" spans="1:12" s="1" customFormat="1" ht="27" customHeight="1">
      <c r="A10" s="82">
        <v>2</v>
      </c>
      <c r="B10" s="115" t="s">
        <v>53</v>
      </c>
      <c r="C10" s="116" t="s">
        <v>13</v>
      </c>
      <c r="D10" s="117" t="s">
        <v>14</v>
      </c>
      <c r="E10" s="116"/>
      <c r="F10" s="118"/>
      <c r="G10" s="119" t="e">
        <f>H10+I10+J10+K10</f>
        <v>#REF!</v>
      </c>
      <c r="H10" s="120" t="e">
        <f>#REF!+#REF!</f>
        <v>#REF!</v>
      </c>
      <c r="I10" s="120" t="e">
        <f>#REF!+#REF!</f>
        <v>#REF!</v>
      </c>
      <c r="J10" s="120" t="e">
        <f>#REF!+#REF!</f>
        <v>#REF!</v>
      </c>
      <c r="K10" s="120" t="e">
        <f>#REF!+#REF!+#REF!</f>
        <v>#REF!</v>
      </c>
      <c r="L10" s="120">
        <v>1212.68</v>
      </c>
    </row>
    <row r="11" spans="1:16" s="1" customFormat="1" ht="25.5" customHeight="1">
      <c r="A11" s="108">
        <v>3</v>
      </c>
      <c r="B11" s="115" t="s">
        <v>54</v>
      </c>
      <c r="C11" s="116" t="s">
        <v>15</v>
      </c>
      <c r="D11" s="117" t="s">
        <v>14</v>
      </c>
      <c r="E11" s="116"/>
      <c r="F11" s="118"/>
      <c r="G11" s="119" t="e">
        <f>H11+I11+J11+K11</f>
        <v>#REF!</v>
      </c>
      <c r="H11" s="120" t="e">
        <f>#REF!+#REF!+#REF!+#REF!+#REF!+#REF!+#REF!+#REF!+#REF!</f>
        <v>#REF!</v>
      </c>
      <c r="I11" s="120" t="e">
        <f>#REF!+#REF!+#REF!+#REF!+#REF!+#REF!+#REF!+#REF!</f>
        <v>#REF!</v>
      </c>
      <c r="J11" s="120" t="e">
        <f>#REF!+#REF!+#REF!+#REF!+#REF!+#REF!+#REF!+#REF!+#REF!</f>
        <v>#REF!</v>
      </c>
      <c r="K11" s="120" t="e">
        <f>#REF!+#REF!+#REF!+#REF!+#REF!+#REF!+#REF!</f>
        <v>#REF!</v>
      </c>
      <c r="L11" s="120">
        <v>3566.66</v>
      </c>
      <c r="N11" s="3"/>
      <c r="O11" s="3"/>
      <c r="P11" s="3"/>
    </row>
    <row r="12" spans="1:16" s="1" customFormat="1" ht="27" customHeight="1">
      <c r="A12" s="82">
        <v>4</v>
      </c>
      <c r="B12" s="115" t="s">
        <v>55</v>
      </c>
      <c r="C12" s="116" t="s">
        <v>16</v>
      </c>
      <c r="D12" s="116"/>
      <c r="E12" s="116"/>
      <c r="F12" s="118"/>
      <c r="G12" s="119" t="e">
        <f>H12+I12+J12+K12</f>
        <v>#REF!</v>
      </c>
      <c r="H12" s="120" t="e">
        <f>#REF!+#REF!+#REF!+#REF!+#REF!+#REF!+#REF!+#REF!+#REF!+#REF!+#REF!</f>
        <v>#REF!</v>
      </c>
      <c r="I12" s="120" t="e">
        <f>#REF!+#REF!+#REF!+#REF!+#REF!+#REF!+#REF!+#REF!+#REF!+#REF!+#REF!</f>
        <v>#REF!</v>
      </c>
      <c r="J12" s="120" t="e">
        <f>#REF!+#REF!+#REF!+#REF!+#REF!+#REF!+#REF!+#REF!+#REF!+#REF!+#REF!</f>
        <v>#REF!</v>
      </c>
      <c r="K12" s="120" t="e">
        <f>#REF!+#REF!+#REF!+#REF!+#REF!+#REF!+#REF!+#REF!+#REF!+#REF!+#REF!</f>
        <v>#REF!</v>
      </c>
      <c r="L12" s="120">
        <v>19766.81</v>
      </c>
      <c r="N12" s="3"/>
      <c r="O12" s="219"/>
      <c r="P12" s="219"/>
    </row>
    <row r="13" spans="1:16" s="1" customFormat="1" ht="15" customHeight="1">
      <c r="A13" s="108">
        <v>5</v>
      </c>
      <c r="B13" s="121" t="s">
        <v>171</v>
      </c>
      <c r="C13" s="116" t="s">
        <v>172</v>
      </c>
      <c r="D13" s="116"/>
      <c r="E13" s="116"/>
      <c r="F13" s="118"/>
      <c r="G13" s="119"/>
      <c r="H13" s="120"/>
      <c r="I13" s="120"/>
      <c r="J13" s="120"/>
      <c r="K13" s="120"/>
      <c r="L13" s="120">
        <v>839.44</v>
      </c>
      <c r="N13" s="3"/>
      <c r="O13" s="53"/>
      <c r="P13" s="53"/>
    </row>
    <row r="14" spans="1:12" s="1" customFormat="1" ht="14.25">
      <c r="A14" s="108">
        <v>6</v>
      </c>
      <c r="B14" s="122" t="s">
        <v>39</v>
      </c>
      <c r="C14" s="116" t="s">
        <v>56</v>
      </c>
      <c r="D14" s="117"/>
      <c r="E14" s="116"/>
      <c r="F14" s="118"/>
      <c r="G14" s="119"/>
      <c r="H14" s="120"/>
      <c r="I14" s="120"/>
      <c r="J14" s="120"/>
      <c r="K14" s="120"/>
      <c r="L14" s="123">
        <v>0</v>
      </c>
    </row>
    <row r="15" spans="1:12" s="1" customFormat="1" ht="15">
      <c r="A15" s="82">
        <v>7</v>
      </c>
      <c r="B15" s="124" t="s">
        <v>17</v>
      </c>
      <c r="C15" s="125" t="s">
        <v>57</v>
      </c>
      <c r="D15" s="125"/>
      <c r="E15" s="125"/>
      <c r="F15" s="126"/>
      <c r="G15" s="127">
        <f>G16</f>
        <v>400</v>
      </c>
      <c r="H15" s="128"/>
      <c r="I15" s="128"/>
      <c r="J15" s="128"/>
      <c r="K15" s="128"/>
      <c r="L15" s="129">
        <f>L16+L20+L18+L17+L19</f>
        <v>3763.09</v>
      </c>
    </row>
    <row r="16" spans="1:12" s="1" customFormat="1" ht="14.25" customHeight="1">
      <c r="A16" s="108">
        <v>8</v>
      </c>
      <c r="B16" s="124" t="s">
        <v>71</v>
      </c>
      <c r="C16" s="116" t="s">
        <v>57</v>
      </c>
      <c r="D16" s="116" t="s">
        <v>18</v>
      </c>
      <c r="E16" s="116" t="s">
        <v>19</v>
      </c>
      <c r="F16" s="118"/>
      <c r="G16" s="119">
        <f>H16+I16+J16+K16</f>
        <v>400</v>
      </c>
      <c r="H16" s="120">
        <v>100</v>
      </c>
      <c r="I16" s="120">
        <v>100</v>
      </c>
      <c r="J16" s="120">
        <v>100</v>
      </c>
      <c r="K16" s="120">
        <v>100</v>
      </c>
      <c r="L16" s="120">
        <v>0</v>
      </c>
    </row>
    <row r="17" spans="1:12" s="1" customFormat="1" ht="29.25" customHeight="1">
      <c r="A17" s="82">
        <v>9</v>
      </c>
      <c r="B17" s="131" t="s">
        <v>184</v>
      </c>
      <c r="C17" s="116" t="s">
        <v>57</v>
      </c>
      <c r="D17" s="116"/>
      <c r="E17" s="116"/>
      <c r="F17" s="118"/>
      <c r="G17" s="119"/>
      <c r="H17" s="120"/>
      <c r="I17" s="120"/>
      <c r="J17" s="120"/>
      <c r="K17" s="120"/>
      <c r="L17" s="123">
        <v>1382.48</v>
      </c>
    </row>
    <row r="18" spans="1:12" s="1" customFormat="1" ht="36.75" customHeight="1">
      <c r="A18" s="108">
        <v>10</v>
      </c>
      <c r="B18" s="132" t="s">
        <v>185</v>
      </c>
      <c r="C18" s="116" t="s">
        <v>57</v>
      </c>
      <c r="D18" s="116"/>
      <c r="E18" s="116"/>
      <c r="F18" s="118"/>
      <c r="G18" s="119"/>
      <c r="H18" s="120"/>
      <c r="I18" s="120"/>
      <c r="J18" s="120"/>
      <c r="K18" s="120"/>
      <c r="L18" s="123">
        <v>163.6</v>
      </c>
    </row>
    <row r="19" spans="1:12" s="1" customFormat="1" ht="18" customHeight="1">
      <c r="A19" s="108"/>
      <c r="B19" s="131" t="s">
        <v>169</v>
      </c>
      <c r="C19" s="133" t="s">
        <v>57</v>
      </c>
      <c r="D19" s="133"/>
      <c r="E19" s="133"/>
      <c r="F19" s="134"/>
      <c r="G19" s="135"/>
      <c r="H19" s="136"/>
      <c r="I19" s="136"/>
      <c r="J19" s="136"/>
      <c r="K19" s="136"/>
      <c r="L19" s="137">
        <v>72</v>
      </c>
    </row>
    <row r="20" spans="1:12" s="1" customFormat="1" ht="33.75" customHeight="1">
      <c r="A20" s="82">
        <v>11</v>
      </c>
      <c r="B20" s="130" t="s">
        <v>223</v>
      </c>
      <c r="C20" s="133" t="s">
        <v>57</v>
      </c>
      <c r="D20" s="133"/>
      <c r="E20" s="133"/>
      <c r="F20" s="134"/>
      <c r="G20" s="135"/>
      <c r="H20" s="136"/>
      <c r="I20" s="136"/>
      <c r="J20" s="136"/>
      <c r="K20" s="136"/>
      <c r="L20" s="137">
        <v>2145.01</v>
      </c>
    </row>
    <row r="21" spans="1:12" s="1" customFormat="1" ht="21" customHeight="1">
      <c r="A21" s="108">
        <v>12</v>
      </c>
      <c r="B21" s="160" t="s">
        <v>62</v>
      </c>
      <c r="C21" s="125" t="s">
        <v>63</v>
      </c>
      <c r="D21" s="125"/>
      <c r="E21" s="125"/>
      <c r="F21" s="126"/>
      <c r="G21" s="127"/>
      <c r="H21" s="128"/>
      <c r="I21" s="128"/>
      <c r="J21" s="128"/>
      <c r="K21" s="128"/>
      <c r="L21" s="129">
        <f>L22+L23</f>
        <v>244.43</v>
      </c>
    </row>
    <row r="22" spans="1:12" s="1" customFormat="1" ht="48.75" customHeight="1">
      <c r="A22" s="82">
        <v>13</v>
      </c>
      <c r="B22" s="138" t="s">
        <v>186</v>
      </c>
      <c r="C22" s="139" t="s">
        <v>20</v>
      </c>
      <c r="D22" s="110" t="s">
        <v>21</v>
      </c>
      <c r="E22" s="140"/>
      <c r="F22" s="140"/>
      <c r="G22" s="141">
        <f>H22+I22+J22+K22</f>
        <v>0</v>
      </c>
      <c r="H22" s="142"/>
      <c r="I22" s="142"/>
      <c r="J22" s="142"/>
      <c r="K22" s="142"/>
      <c r="L22" s="143">
        <v>50.4</v>
      </c>
    </row>
    <row r="23" spans="1:12" s="1" customFormat="1" ht="23.25" customHeight="1">
      <c r="A23" s="108">
        <v>14</v>
      </c>
      <c r="B23" s="115" t="s">
        <v>187</v>
      </c>
      <c r="C23" s="116" t="s">
        <v>20</v>
      </c>
      <c r="D23" s="125"/>
      <c r="E23" s="144"/>
      <c r="F23" s="144"/>
      <c r="G23" s="127"/>
      <c r="H23" s="128"/>
      <c r="I23" s="128"/>
      <c r="J23" s="128"/>
      <c r="K23" s="128"/>
      <c r="L23" s="120">
        <v>194.03</v>
      </c>
    </row>
    <row r="24" spans="1:12" s="1" customFormat="1" ht="21" customHeight="1">
      <c r="A24" s="108"/>
      <c r="B24" s="169" t="s">
        <v>224</v>
      </c>
      <c r="C24" s="170" t="s">
        <v>225</v>
      </c>
      <c r="D24" s="125"/>
      <c r="E24" s="144"/>
      <c r="F24" s="144"/>
      <c r="G24" s="127"/>
      <c r="H24" s="128"/>
      <c r="I24" s="128"/>
      <c r="J24" s="128"/>
      <c r="K24" s="128"/>
      <c r="L24" s="128">
        <f>L25</f>
        <v>163.79</v>
      </c>
    </row>
    <row r="25" spans="1:12" s="1" customFormat="1" ht="27.75" customHeight="1">
      <c r="A25" s="108"/>
      <c r="B25" s="171" t="s">
        <v>226</v>
      </c>
      <c r="C25" s="172" t="s">
        <v>227</v>
      </c>
      <c r="D25" s="125"/>
      <c r="E25" s="144"/>
      <c r="F25" s="144"/>
      <c r="G25" s="127"/>
      <c r="H25" s="128"/>
      <c r="I25" s="128"/>
      <c r="J25" s="128"/>
      <c r="K25" s="128"/>
      <c r="L25" s="120">
        <v>163.79</v>
      </c>
    </row>
    <row r="26" spans="1:12" s="1" customFormat="1" ht="18.75" customHeight="1">
      <c r="A26" s="82">
        <v>15</v>
      </c>
      <c r="B26" s="160" t="s">
        <v>22</v>
      </c>
      <c r="C26" s="125" t="s">
        <v>23</v>
      </c>
      <c r="D26" s="125"/>
      <c r="E26" s="126"/>
      <c r="F26" s="126" t="s">
        <v>24</v>
      </c>
      <c r="G26" s="127">
        <v>0</v>
      </c>
      <c r="H26" s="129" t="e">
        <f>#REF!+H27+H28</f>
        <v>#REF!</v>
      </c>
      <c r="I26" s="129" t="e">
        <f>#REF!+I27+I28</f>
        <v>#REF!</v>
      </c>
      <c r="J26" s="129" t="e">
        <f>#REF!+J27+J28</f>
        <v>#REF!</v>
      </c>
      <c r="K26" s="129" t="e">
        <f>#REF!+K27+K28</f>
        <v>#REF!</v>
      </c>
      <c r="L26" s="129">
        <f>L27+L28</f>
        <v>34983.17</v>
      </c>
    </row>
    <row r="27" spans="1:12" s="1" customFormat="1" ht="26.25" customHeight="1">
      <c r="A27" s="108">
        <v>16</v>
      </c>
      <c r="B27" s="124" t="s">
        <v>188</v>
      </c>
      <c r="C27" s="116" t="s">
        <v>64</v>
      </c>
      <c r="D27" s="125"/>
      <c r="E27" s="126"/>
      <c r="F27" s="126"/>
      <c r="G27" s="127"/>
      <c r="H27" s="120"/>
      <c r="I27" s="120"/>
      <c r="J27" s="120"/>
      <c r="K27" s="120"/>
      <c r="L27" s="120">
        <v>34884.31</v>
      </c>
    </row>
    <row r="28" spans="1:12" s="1" customFormat="1" ht="30.75" customHeight="1">
      <c r="A28" s="82">
        <v>17</v>
      </c>
      <c r="B28" s="122" t="s">
        <v>189</v>
      </c>
      <c r="C28" s="116" t="s">
        <v>64</v>
      </c>
      <c r="D28" s="125"/>
      <c r="E28" s="126"/>
      <c r="F28" s="126"/>
      <c r="G28" s="127"/>
      <c r="H28" s="120"/>
      <c r="I28" s="120"/>
      <c r="J28" s="120"/>
      <c r="K28" s="120"/>
      <c r="L28" s="120">
        <v>98.86</v>
      </c>
    </row>
    <row r="29" spans="1:12" s="1" customFormat="1" ht="24.75" customHeight="1">
      <c r="A29" s="163"/>
      <c r="B29" s="164" t="s">
        <v>206</v>
      </c>
      <c r="C29" s="125" t="s">
        <v>204</v>
      </c>
      <c r="D29" s="125"/>
      <c r="E29" s="126"/>
      <c r="F29" s="126"/>
      <c r="G29" s="127"/>
      <c r="H29" s="128"/>
      <c r="I29" s="128"/>
      <c r="J29" s="128"/>
      <c r="K29" s="128"/>
      <c r="L29" s="128">
        <f>L30</f>
        <v>194.8</v>
      </c>
    </row>
    <row r="30" spans="1:12" s="1" customFormat="1" ht="30.75" customHeight="1">
      <c r="A30" s="163"/>
      <c r="B30" s="122" t="s">
        <v>205</v>
      </c>
      <c r="C30" s="116" t="s">
        <v>204</v>
      </c>
      <c r="D30" s="125"/>
      <c r="E30" s="126"/>
      <c r="F30" s="126"/>
      <c r="G30" s="127"/>
      <c r="H30" s="120"/>
      <c r="I30" s="120"/>
      <c r="J30" s="120"/>
      <c r="K30" s="120"/>
      <c r="L30" s="120">
        <v>194.8</v>
      </c>
    </row>
    <row r="31" spans="1:12" s="1" customFormat="1" ht="21.75" customHeight="1">
      <c r="A31" s="108">
        <v>18</v>
      </c>
      <c r="B31" s="160" t="s">
        <v>25</v>
      </c>
      <c r="C31" s="125" t="s">
        <v>26</v>
      </c>
      <c r="D31" s="144"/>
      <c r="E31" s="144"/>
      <c r="F31" s="126"/>
      <c r="G31" s="127" t="e">
        <f>H31+I31+J31+K31</f>
        <v>#REF!</v>
      </c>
      <c r="H31" s="128" t="e">
        <f>#REF!</f>
        <v>#REF!</v>
      </c>
      <c r="I31" s="128" t="e">
        <f>#REF!</f>
        <v>#REF!</v>
      </c>
      <c r="J31" s="128" t="e">
        <f>#REF!</f>
        <v>#REF!</v>
      </c>
      <c r="K31" s="128" t="e">
        <f>#REF!</f>
        <v>#REF!</v>
      </c>
      <c r="L31" s="129">
        <f>L33+L32</f>
        <v>525.5</v>
      </c>
    </row>
    <row r="32" spans="1:12" s="1" customFormat="1" ht="72" customHeight="1">
      <c r="A32" s="82">
        <v>19</v>
      </c>
      <c r="B32" s="121" t="s">
        <v>190</v>
      </c>
      <c r="C32" s="116" t="s">
        <v>133</v>
      </c>
      <c r="D32" s="144"/>
      <c r="E32" s="144"/>
      <c r="F32" s="126"/>
      <c r="G32" s="127"/>
      <c r="H32" s="128"/>
      <c r="I32" s="128"/>
      <c r="J32" s="128"/>
      <c r="K32" s="128"/>
      <c r="L32" s="145">
        <v>55</v>
      </c>
    </row>
    <row r="33" spans="1:12" s="1" customFormat="1" ht="49.5" customHeight="1">
      <c r="A33" s="108">
        <v>20</v>
      </c>
      <c r="B33" s="115" t="s">
        <v>191</v>
      </c>
      <c r="C33" s="116" t="s">
        <v>65</v>
      </c>
      <c r="D33" s="144"/>
      <c r="E33" s="144"/>
      <c r="F33" s="126"/>
      <c r="G33" s="127"/>
      <c r="H33" s="128"/>
      <c r="I33" s="128"/>
      <c r="J33" s="128"/>
      <c r="K33" s="128"/>
      <c r="L33" s="120">
        <v>470.5</v>
      </c>
    </row>
    <row r="34" spans="1:12" s="1" customFormat="1" ht="19.5" customHeight="1">
      <c r="A34" s="108">
        <v>22</v>
      </c>
      <c r="B34" s="160" t="s">
        <v>58</v>
      </c>
      <c r="C34" s="125" t="s">
        <v>27</v>
      </c>
      <c r="D34" s="126"/>
      <c r="E34" s="126"/>
      <c r="F34" s="126"/>
      <c r="G34" s="127" t="e">
        <f>H34+I34+J34+K34</f>
        <v>#REF!</v>
      </c>
      <c r="H34" s="128" t="e">
        <f>#REF!+#REF!</f>
        <v>#REF!</v>
      </c>
      <c r="I34" s="128" t="e">
        <f>#REF!+#REF!</f>
        <v>#REF!</v>
      </c>
      <c r="J34" s="128" t="e">
        <f>#REF!+#REF!</f>
        <v>#REF!</v>
      </c>
      <c r="K34" s="128" t="e">
        <f>#REF!+#REF!</f>
        <v>#REF!</v>
      </c>
      <c r="L34" s="129">
        <f>L35+L36</f>
        <v>20399.67</v>
      </c>
    </row>
    <row r="35" spans="1:12" s="1" customFormat="1" ht="42" customHeight="1">
      <c r="A35" s="82">
        <v>23</v>
      </c>
      <c r="B35" s="146" t="s">
        <v>192</v>
      </c>
      <c r="C35" s="133" t="s">
        <v>28</v>
      </c>
      <c r="D35" s="133"/>
      <c r="E35" s="134"/>
      <c r="F35" s="134"/>
      <c r="G35" s="135"/>
      <c r="H35" s="136"/>
      <c r="I35" s="136"/>
      <c r="J35" s="136"/>
      <c r="K35" s="136"/>
      <c r="L35" s="137">
        <v>19366.42</v>
      </c>
    </row>
    <row r="36" spans="1:12" s="1" customFormat="1" ht="39.75" customHeight="1">
      <c r="A36" s="108">
        <v>24</v>
      </c>
      <c r="B36" s="130" t="s">
        <v>193</v>
      </c>
      <c r="C36" s="133" t="s">
        <v>170</v>
      </c>
      <c r="D36" s="133"/>
      <c r="E36" s="134"/>
      <c r="F36" s="134"/>
      <c r="G36" s="135"/>
      <c r="H36" s="136"/>
      <c r="I36" s="136"/>
      <c r="J36" s="136"/>
      <c r="K36" s="136"/>
      <c r="L36" s="137">
        <v>1033.25</v>
      </c>
    </row>
    <row r="37" spans="1:12" s="1" customFormat="1" ht="18" customHeight="1">
      <c r="A37" s="82">
        <v>25</v>
      </c>
      <c r="B37" s="160" t="s">
        <v>30</v>
      </c>
      <c r="C37" s="125" t="s">
        <v>66</v>
      </c>
      <c r="D37" s="125"/>
      <c r="E37" s="126"/>
      <c r="F37" s="126"/>
      <c r="G37" s="127"/>
      <c r="H37" s="128"/>
      <c r="I37" s="128"/>
      <c r="J37" s="128"/>
      <c r="K37" s="128"/>
      <c r="L37" s="129">
        <f>L38+L39</f>
        <v>16115.73</v>
      </c>
    </row>
    <row r="38" spans="1:12" s="1" customFormat="1" ht="16.5" customHeight="1">
      <c r="A38" s="108">
        <v>26</v>
      </c>
      <c r="B38" s="52" t="s">
        <v>173</v>
      </c>
      <c r="C38" s="116" t="s">
        <v>137</v>
      </c>
      <c r="D38" s="155">
        <v>1003</v>
      </c>
      <c r="E38" s="147"/>
      <c r="F38" s="147"/>
      <c r="G38" s="141"/>
      <c r="H38" s="142"/>
      <c r="I38" s="142"/>
      <c r="J38" s="142"/>
      <c r="K38" s="142"/>
      <c r="L38" s="148">
        <v>480.48</v>
      </c>
    </row>
    <row r="39" spans="1:12" s="1" customFormat="1" ht="15.75" customHeight="1">
      <c r="A39" s="82">
        <v>27</v>
      </c>
      <c r="B39" s="138" t="s">
        <v>59</v>
      </c>
      <c r="C39" s="139" t="s">
        <v>31</v>
      </c>
      <c r="D39" s="139"/>
      <c r="E39" s="112"/>
      <c r="F39" s="112"/>
      <c r="G39" s="113"/>
      <c r="H39" s="143"/>
      <c r="I39" s="143"/>
      <c r="J39" s="143"/>
      <c r="K39" s="143"/>
      <c r="L39" s="148">
        <f>L40+L41</f>
        <v>15635.25</v>
      </c>
    </row>
    <row r="40" spans="1:12" s="1" customFormat="1" ht="29.25" customHeight="1">
      <c r="A40" s="82">
        <v>29</v>
      </c>
      <c r="B40" s="130" t="s">
        <v>228</v>
      </c>
      <c r="C40" s="116" t="s">
        <v>31</v>
      </c>
      <c r="D40" s="116"/>
      <c r="E40" s="118"/>
      <c r="F40" s="118"/>
      <c r="G40" s="119"/>
      <c r="H40" s="120"/>
      <c r="I40" s="120"/>
      <c r="J40" s="120"/>
      <c r="K40" s="120"/>
      <c r="L40" s="123">
        <v>10340</v>
      </c>
    </row>
    <row r="41" spans="1:12" s="1" customFormat="1" ht="18" customHeight="1">
      <c r="A41" s="108">
        <v>30</v>
      </c>
      <c r="B41" s="130" t="s">
        <v>229</v>
      </c>
      <c r="C41" s="116" t="s">
        <v>31</v>
      </c>
      <c r="D41" s="116"/>
      <c r="E41" s="118"/>
      <c r="F41" s="118"/>
      <c r="G41" s="119"/>
      <c r="H41" s="120"/>
      <c r="I41" s="120"/>
      <c r="J41" s="120"/>
      <c r="K41" s="120"/>
      <c r="L41" s="123">
        <v>5295.25</v>
      </c>
    </row>
    <row r="42" spans="1:12" s="1" customFormat="1" ht="25.5" customHeight="1">
      <c r="A42" s="108">
        <v>32</v>
      </c>
      <c r="B42" s="160" t="s">
        <v>60</v>
      </c>
      <c r="C42" s="125" t="s">
        <v>67</v>
      </c>
      <c r="D42" s="125"/>
      <c r="E42" s="126"/>
      <c r="F42" s="126"/>
      <c r="G42" s="127"/>
      <c r="H42" s="128"/>
      <c r="I42" s="128"/>
      <c r="J42" s="128"/>
      <c r="K42" s="128"/>
      <c r="L42" s="129">
        <f>L43</f>
        <v>732.09</v>
      </c>
    </row>
    <row r="43" spans="1:12" s="1" customFormat="1" ht="22.5" customHeight="1">
      <c r="A43" s="82">
        <v>33</v>
      </c>
      <c r="B43" s="115" t="s">
        <v>194</v>
      </c>
      <c r="C43" s="116" t="s">
        <v>69</v>
      </c>
      <c r="D43" s="116"/>
      <c r="E43" s="118"/>
      <c r="F43" s="118"/>
      <c r="G43" s="119"/>
      <c r="H43" s="120"/>
      <c r="I43" s="120"/>
      <c r="J43" s="120"/>
      <c r="K43" s="120"/>
      <c r="L43" s="123">
        <v>732.09</v>
      </c>
    </row>
    <row r="44" spans="1:12" s="1" customFormat="1" ht="22.5" customHeight="1">
      <c r="A44" s="108">
        <v>34</v>
      </c>
      <c r="B44" s="160" t="s">
        <v>61</v>
      </c>
      <c r="C44" s="125" t="s">
        <v>70</v>
      </c>
      <c r="D44" s="125"/>
      <c r="E44" s="126"/>
      <c r="F44" s="126"/>
      <c r="G44" s="127"/>
      <c r="H44" s="128"/>
      <c r="I44" s="128"/>
      <c r="J44" s="128"/>
      <c r="K44" s="128"/>
      <c r="L44" s="149">
        <f>L45+L46</f>
        <v>4980</v>
      </c>
    </row>
    <row r="45" spans="1:12" s="1" customFormat="1" ht="24" customHeight="1">
      <c r="A45" s="82">
        <v>35</v>
      </c>
      <c r="B45" s="115" t="s">
        <v>195</v>
      </c>
      <c r="C45" s="133" t="s">
        <v>68</v>
      </c>
      <c r="D45" s="133"/>
      <c r="E45" s="134"/>
      <c r="F45" s="134"/>
      <c r="G45" s="135"/>
      <c r="H45" s="136"/>
      <c r="I45" s="136"/>
      <c r="J45" s="136"/>
      <c r="K45" s="136"/>
      <c r="L45" s="137">
        <v>3419.61</v>
      </c>
    </row>
    <row r="46" spans="1:12" ht="30" customHeight="1" thickBot="1">
      <c r="A46" s="108">
        <v>36</v>
      </c>
      <c r="B46" s="115" t="s">
        <v>196</v>
      </c>
      <c r="C46" s="150" t="s">
        <v>68</v>
      </c>
      <c r="D46" s="150"/>
      <c r="E46" s="151"/>
      <c r="F46" s="151"/>
      <c r="G46" s="152"/>
      <c r="H46" s="153"/>
      <c r="I46" s="153"/>
      <c r="J46" s="153"/>
      <c r="K46" s="153"/>
      <c r="L46" s="154">
        <v>1560.39</v>
      </c>
    </row>
    <row r="47" spans="1:12" ht="15.75" thickBot="1">
      <c r="A47" s="156"/>
      <c r="B47" s="157" t="s">
        <v>32</v>
      </c>
      <c r="C47" s="158"/>
      <c r="D47" s="158"/>
      <c r="E47" s="158"/>
      <c r="F47" s="158"/>
      <c r="G47" s="158"/>
      <c r="H47" s="159" t="e">
        <f>H9+H21+H26+H31+H34+H37+H44+H42</f>
        <v>#REF!</v>
      </c>
      <c r="I47" s="159" t="e">
        <f>I9+I21+I26+I31+I34+I37+I44+I42</f>
        <v>#REF!</v>
      </c>
      <c r="J47" s="159" t="e">
        <f>J9+J21+J26+J31+J34+J37+J44+J42</f>
        <v>#REF!</v>
      </c>
      <c r="K47" s="159" t="e">
        <f>K9+K21+K26+K31+K34+K37+K44+K42</f>
        <v>#REF!</v>
      </c>
      <c r="L47" s="159">
        <f>L9+L21+L26+L31+L34+L37+L42+L44+L29+L24</f>
        <v>107487.85999999999</v>
      </c>
    </row>
    <row r="48" ht="14.25">
      <c r="B48" s="29"/>
    </row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</sheetData>
  <sheetProtection/>
  <mergeCells count="3">
    <mergeCell ref="B4:L4"/>
    <mergeCell ref="A6:L6"/>
    <mergeCell ref="O12:P12"/>
  </mergeCells>
  <printOptions/>
  <pageMargins left="0.24" right="0.23" top="0.26" bottom="0.2" header="0.25" footer="0.15748031496062992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9"/>
  <sheetViews>
    <sheetView view="pageBreakPreview" zoomScale="60" zoomScalePageLayoutView="0" workbookViewId="0" topLeftCell="A70">
      <selection activeCell="J7" sqref="J6:J7"/>
    </sheetView>
  </sheetViews>
  <sheetFormatPr defaultColWidth="9.00390625" defaultRowHeight="12.75"/>
  <cols>
    <col min="1" max="1" width="78.00390625" style="41" customWidth="1"/>
    <col min="2" max="2" width="6.625" style="0" customWidth="1"/>
    <col min="3" max="3" width="10.125" style="0" customWidth="1"/>
    <col min="4" max="4" width="12.25390625" style="0" customWidth="1"/>
    <col min="5" max="5" width="9.00390625" style="0" customWidth="1"/>
    <col min="6" max="6" width="13.25390625" style="43" customWidth="1"/>
    <col min="7" max="7" width="11.00390625" style="43" customWidth="1"/>
    <col min="8" max="8" width="10.75390625" style="0" bestFit="1" customWidth="1"/>
  </cols>
  <sheetData>
    <row r="1" spans="1:6" ht="12.75">
      <c r="A1" s="212" t="s">
        <v>272</v>
      </c>
      <c r="B1" s="222"/>
      <c r="C1" s="222"/>
      <c r="D1" s="222"/>
      <c r="E1" s="222"/>
      <c r="F1" s="222"/>
    </row>
    <row r="2" spans="3:6" ht="12.75">
      <c r="C2" s="220"/>
      <c r="D2" s="220"/>
      <c r="E2" s="220"/>
      <c r="F2" s="220"/>
    </row>
    <row r="3" spans="1:12" ht="39" customHeight="1">
      <c r="A3" s="218" t="s">
        <v>231</v>
      </c>
      <c r="B3" s="221"/>
      <c r="C3" s="221"/>
      <c r="D3" s="221"/>
      <c r="E3" s="221"/>
      <c r="F3" s="221"/>
      <c r="G3" s="40"/>
      <c r="H3" s="40"/>
      <c r="I3" s="40"/>
      <c r="J3" s="40"/>
      <c r="K3" s="40"/>
      <c r="L3" s="40"/>
    </row>
    <row r="6" spans="1:6" ht="44.25" customHeight="1">
      <c r="A6" s="173" t="s">
        <v>80</v>
      </c>
      <c r="B6" s="174" t="s">
        <v>111</v>
      </c>
      <c r="C6" s="174" t="s">
        <v>112</v>
      </c>
      <c r="D6" s="174" t="s">
        <v>3</v>
      </c>
      <c r="E6" s="174" t="s">
        <v>4</v>
      </c>
      <c r="F6" s="174" t="s">
        <v>232</v>
      </c>
    </row>
    <row r="7" spans="1:6" ht="27.75" customHeight="1">
      <c r="A7" s="175" t="s">
        <v>130</v>
      </c>
      <c r="B7" s="45"/>
      <c r="C7" s="44"/>
      <c r="D7" s="44"/>
      <c r="E7" s="47"/>
      <c r="F7" s="176">
        <f>F8+F23+F32+F37+F40+F45+F48+F55+F60+F69+F72</f>
        <v>99724.06999999999</v>
      </c>
    </row>
    <row r="8" spans="1:8" ht="36.75">
      <c r="A8" s="175" t="s">
        <v>120</v>
      </c>
      <c r="B8" s="45" t="s">
        <v>121</v>
      </c>
      <c r="C8" s="45" t="s">
        <v>16</v>
      </c>
      <c r="D8" s="45" t="s">
        <v>113</v>
      </c>
      <c r="E8" s="45" t="s">
        <v>113</v>
      </c>
      <c r="F8" s="176">
        <f>F9+F11+F15+F18</f>
        <v>19766.81</v>
      </c>
      <c r="G8" s="48"/>
      <c r="H8" s="49"/>
    </row>
    <row r="9" spans="1:6" ht="15" customHeight="1">
      <c r="A9" s="52" t="s">
        <v>122</v>
      </c>
      <c r="B9" s="44" t="s">
        <v>121</v>
      </c>
      <c r="C9" s="44" t="s">
        <v>16</v>
      </c>
      <c r="D9" s="51" t="s">
        <v>233</v>
      </c>
      <c r="E9" s="44" t="s">
        <v>113</v>
      </c>
      <c r="F9" s="177">
        <f>F10</f>
        <v>1174.41</v>
      </c>
    </row>
    <row r="10" spans="1:6" ht="15" customHeight="1">
      <c r="A10" s="52" t="s">
        <v>115</v>
      </c>
      <c r="B10" s="44" t="s">
        <v>121</v>
      </c>
      <c r="C10" s="44" t="s">
        <v>16</v>
      </c>
      <c r="D10" s="51" t="s">
        <v>233</v>
      </c>
      <c r="E10" s="47">
        <v>100</v>
      </c>
      <c r="F10" s="177">
        <v>1174.41</v>
      </c>
    </row>
    <row r="11" spans="1:6" ht="30" customHeight="1">
      <c r="A11" s="52" t="s">
        <v>123</v>
      </c>
      <c r="B11" s="44" t="s">
        <v>121</v>
      </c>
      <c r="C11" s="44" t="s">
        <v>16</v>
      </c>
      <c r="D11" s="51" t="s">
        <v>234</v>
      </c>
      <c r="E11" s="47" t="s">
        <v>113</v>
      </c>
      <c r="F11" s="177">
        <f>F12+F13+F14</f>
        <v>15173.800000000001</v>
      </c>
    </row>
    <row r="12" spans="1:6" ht="13.5" customHeight="1">
      <c r="A12" s="52" t="s">
        <v>115</v>
      </c>
      <c r="B12" s="44" t="s">
        <v>121</v>
      </c>
      <c r="C12" s="44" t="s">
        <v>16</v>
      </c>
      <c r="D12" s="51" t="s">
        <v>234</v>
      </c>
      <c r="E12" s="47">
        <v>100</v>
      </c>
      <c r="F12" s="177">
        <v>12218.7</v>
      </c>
    </row>
    <row r="13" spans="1:6" ht="13.5" customHeight="1">
      <c r="A13" s="52" t="s">
        <v>134</v>
      </c>
      <c r="B13" s="44" t="s">
        <v>121</v>
      </c>
      <c r="C13" s="44" t="s">
        <v>16</v>
      </c>
      <c r="D13" s="51" t="s">
        <v>234</v>
      </c>
      <c r="E13" s="47">
        <v>200</v>
      </c>
      <c r="F13" s="177">
        <v>2945.11</v>
      </c>
    </row>
    <row r="14" spans="1:6" ht="15" customHeight="1">
      <c r="A14" s="52" t="s">
        <v>119</v>
      </c>
      <c r="B14" s="44" t="s">
        <v>121</v>
      </c>
      <c r="C14" s="44" t="s">
        <v>16</v>
      </c>
      <c r="D14" s="51" t="s">
        <v>234</v>
      </c>
      <c r="E14" s="47">
        <v>800</v>
      </c>
      <c r="F14" s="177">
        <v>9.99</v>
      </c>
    </row>
    <row r="15" spans="1:6" ht="38.25" customHeight="1">
      <c r="A15" s="178" t="s">
        <v>235</v>
      </c>
      <c r="B15" s="45" t="s">
        <v>121</v>
      </c>
      <c r="C15" s="45" t="s">
        <v>16</v>
      </c>
      <c r="D15" s="50" t="s">
        <v>236</v>
      </c>
      <c r="E15" s="46"/>
      <c r="F15" s="176">
        <f>F16+F17</f>
        <v>3412.6</v>
      </c>
    </row>
    <row r="16" spans="1:6" ht="15" customHeight="1">
      <c r="A16" s="52" t="s">
        <v>115</v>
      </c>
      <c r="B16" s="44" t="s">
        <v>121</v>
      </c>
      <c r="C16" s="44" t="s">
        <v>16</v>
      </c>
      <c r="D16" s="51" t="s">
        <v>236</v>
      </c>
      <c r="E16" s="47">
        <v>100</v>
      </c>
      <c r="F16" s="177">
        <v>3190.6</v>
      </c>
    </row>
    <row r="17" spans="1:6" ht="15" customHeight="1">
      <c r="A17" s="52" t="s">
        <v>134</v>
      </c>
      <c r="B17" s="44" t="s">
        <v>121</v>
      </c>
      <c r="C17" s="44" t="s">
        <v>16</v>
      </c>
      <c r="D17" s="51" t="s">
        <v>236</v>
      </c>
      <c r="E17" s="47">
        <v>200</v>
      </c>
      <c r="F17" s="177">
        <v>222</v>
      </c>
    </row>
    <row r="18" spans="1:6" ht="15" customHeight="1">
      <c r="A18" s="175" t="s">
        <v>237</v>
      </c>
      <c r="B18" s="45" t="s">
        <v>121</v>
      </c>
      <c r="C18" s="45" t="s">
        <v>16</v>
      </c>
      <c r="D18" s="50" t="s">
        <v>238</v>
      </c>
      <c r="E18" s="45" t="s">
        <v>113</v>
      </c>
      <c r="F18" s="176">
        <f>F19</f>
        <v>6</v>
      </c>
    </row>
    <row r="19" spans="1:6" ht="15" customHeight="1">
      <c r="A19" s="52" t="s">
        <v>134</v>
      </c>
      <c r="B19" s="44" t="s">
        <v>121</v>
      </c>
      <c r="C19" s="44" t="s">
        <v>16</v>
      </c>
      <c r="D19" s="51" t="s">
        <v>238</v>
      </c>
      <c r="E19" s="47">
        <v>200</v>
      </c>
      <c r="F19" s="177">
        <v>6</v>
      </c>
    </row>
    <row r="20" spans="1:7" ht="15" customHeight="1">
      <c r="A20" s="175" t="s">
        <v>124</v>
      </c>
      <c r="B20" s="45" t="s">
        <v>121</v>
      </c>
      <c r="C20" s="45" t="s">
        <v>56</v>
      </c>
      <c r="D20" s="50" t="s">
        <v>113</v>
      </c>
      <c r="E20" s="45" t="s">
        <v>113</v>
      </c>
      <c r="F20" s="176">
        <v>0</v>
      </c>
      <c r="G20" s="162"/>
    </row>
    <row r="21" spans="1:6" ht="16.5" customHeight="1">
      <c r="A21" s="52" t="s">
        <v>39</v>
      </c>
      <c r="B21" s="44" t="s">
        <v>121</v>
      </c>
      <c r="C21" s="44" t="s">
        <v>56</v>
      </c>
      <c r="D21" s="51" t="s">
        <v>239</v>
      </c>
      <c r="E21" s="44" t="s">
        <v>113</v>
      </c>
      <c r="F21" s="177">
        <v>0</v>
      </c>
    </row>
    <row r="22" spans="1:6" ht="15" customHeight="1">
      <c r="A22" s="52" t="s">
        <v>197</v>
      </c>
      <c r="B22" s="44" t="s">
        <v>121</v>
      </c>
      <c r="C22" s="44" t="s">
        <v>56</v>
      </c>
      <c r="D22" s="51" t="s">
        <v>239</v>
      </c>
      <c r="E22" s="47">
        <v>800</v>
      </c>
      <c r="F22" s="177">
        <v>0</v>
      </c>
    </row>
    <row r="23" spans="1:6" ht="15.75" customHeight="1">
      <c r="A23" s="175" t="s">
        <v>17</v>
      </c>
      <c r="B23" s="45" t="s">
        <v>121</v>
      </c>
      <c r="C23" s="45" t="s">
        <v>57</v>
      </c>
      <c r="D23" s="50" t="s">
        <v>113</v>
      </c>
      <c r="E23" s="45" t="s">
        <v>113</v>
      </c>
      <c r="F23" s="176">
        <f>F24+F26+F28:F28+F30</f>
        <v>1618.08</v>
      </c>
    </row>
    <row r="24" spans="1:6" ht="15" customHeight="1">
      <c r="A24" s="52" t="s">
        <v>174</v>
      </c>
      <c r="B24" s="44" t="s">
        <v>121</v>
      </c>
      <c r="C24" s="44" t="s">
        <v>57</v>
      </c>
      <c r="D24" s="51" t="s">
        <v>240</v>
      </c>
      <c r="E24" s="44" t="s">
        <v>113</v>
      </c>
      <c r="F24" s="177">
        <f>F25</f>
        <v>0</v>
      </c>
    </row>
    <row r="25" spans="1:6" ht="17.25" customHeight="1">
      <c r="A25" s="52" t="s">
        <v>134</v>
      </c>
      <c r="B25" s="44" t="s">
        <v>121</v>
      </c>
      <c r="C25" s="44" t="s">
        <v>57</v>
      </c>
      <c r="D25" s="51" t="s">
        <v>240</v>
      </c>
      <c r="E25" s="47">
        <v>200</v>
      </c>
      <c r="F25" s="177">
        <v>0</v>
      </c>
    </row>
    <row r="26" spans="1:6" ht="15" customHeight="1">
      <c r="A26" s="131" t="s">
        <v>169</v>
      </c>
      <c r="B26" s="44" t="s">
        <v>121</v>
      </c>
      <c r="C26" s="44" t="s">
        <v>57</v>
      </c>
      <c r="D26" s="51" t="s">
        <v>241</v>
      </c>
      <c r="E26" s="44" t="s">
        <v>113</v>
      </c>
      <c r="F26" s="177">
        <f>F27</f>
        <v>72</v>
      </c>
    </row>
    <row r="27" spans="1:6" ht="15.75" customHeight="1">
      <c r="A27" s="52" t="s">
        <v>131</v>
      </c>
      <c r="B27" s="44" t="s">
        <v>121</v>
      </c>
      <c r="C27" s="44" t="s">
        <v>57</v>
      </c>
      <c r="D27" s="51" t="s">
        <v>241</v>
      </c>
      <c r="E27" s="47">
        <v>800</v>
      </c>
      <c r="F27" s="177">
        <v>72</v>
      </c>
    </row>
    <row r="28" spans="1:6" ht="15" customHeight="1">
      <c r="A28" s="131" t="s">
        <v>184</v>
      </c>
      <c r="B28" s="44" t="s">
        <v>121</v>
      </c>
      <c r="C28" s="44" t="s">
        <v>57</v>
      </c>
      <c r="D28" s="51" t="s">
        <v>242</v>
      </c>
      <c r="E28" s="44" t="s">
        <v>113</v>
      </c>
      <c r="F28" s="177">
        <f>F29</f>
        <v>1382.48</v>
      </c>
    </row>
    <row r="29" spans="1:6" ht="17.25" customHeight="1">
      <c r="A29" s="52" t="s">
        <v>134</v>
      </c>
      <c r="B29" s="44" t="s">
        <v>121</v>
      </c>
      <c r="C29" s="44" t="s">
        <v>57</v>
      </c>
      <c r="D29" s="51" t="s">
        <v>242</v>
      </c>
      <c r="E29" s="47">
        <v>200</v>
      </c>
      <c r="F29" s="177">
        <v>1382.48</v>
      </c>
    </row>
    <row r="30" spans="1:6" ht="36" customHeight="1">
      <c r="A30" s="132" t="s">
        <v>185</v>
      </c>
      <c r="B30" s="44" t="s">
        <v>121</v>
      </c>
      <c r="C30" s="44" t="s">
        <v>57</v>
      </c>
      <c r="D30" s="179" t="s">
        <v>243</v>
      </c>
      <c r="E30" s="47"/>
      <c r="F30" s="177">
        <f>F31</f>
        <v>163.6</v>
      </c>
    </row>
    <row r="31" spans="1:6" ht="15" customHeight="1">
      <c r="A31" s="52" t="s">
        <v>134</v>
      </c>
      <c r="B31" s="44" t="s">
        <v>121</v>
      </c>
      <c r="C31" s="44" t="s">
        <v>57</v>
      </c>
      <c r="D31" s="179" t="s">
        <v>243</v>
      </c>
      <c r="E31" s="47">
        <v>200</v>
      </c>
      <c r="F31" s="177">
        <v>163.6</v>
      </c>
    </row>
    <row r="32" spans="1:6" ht="28.5" customHeight="1">
      <c r="A32" s="175" t="s">
        <v>125</v>
      </c>
      <c r="B32" s="45" t="s">
        <v>121</v>
      </c>
      <c r="C32" s="45" t="s">
        <v>20</v>
      </c>
      <c r="D32" s="50" t="s">
        <v>113</v>
      </c>
      <c r="E32" s="46" t="s">
        <v>113</v>
      </c>
      <c r="F32" s="176">
        <f>F33+F35</f>
        <v>244.43</v>
      </c>
    </row>
    <row r="33" spans="1:6" ht="62.25" customHeight="1">
      <c r="A33" s="138" t="s">
        <v>186</v>
      </c>
      <c r="B33" s="44" t="s">
        <v>121</v>
      </c>
      <c r="C33" s="44" t="s">
        <v>20</v>
      </c>
      <c r="D33" s="51" t="s">
        <v>244</v>
      </c>
      <c r="E33" s="44" t="s">
        <v>113</v>
      </c>
      <c r="F33" s="177">
        <f>F34</f>
        <v>50.4</v>
      </c>
    </row>
    <row r="34" spans="1:6" ht="15.75" customHeight="1">
      <c r="A34" s="52" t="s">
        <v>134</v>
      </c>
      <c r="B34" s="44" t="s">
        <v>121</v>
      </c>
      <c r="C34" s="44" t="s">
        <v>20</v>
      </c>
      <c r="D34" s="51" t="s">
        <v>244</v>
      </c>
      <c r="E34" s="47">
        <v>200</v>
      </c>
      <c r="F34" s="177">
        <v>50.4</v>
      </c>
    </row>
    <row r="35" spans="1:6" ht="54.75" customHeight="1">
      <c r="A35" s="115" t="s">
        <v>187</v>
      </c>
      <c r="B35" s="44" t="s">
        <v>121</v>
      </c>
      <c r="C35" s="44" t="s">
        <v>20</v>
      </c>
      <c r="D35" s="51" t="s">
        <v>245</v>
      </c>
      <c r="E35" s="47" t="s">
        <v>113</v>
      </c>
      <c r="F35" s="177">
        <f>F36</f>
        <v>194.03</v>
      </c>
    </row>
    <row r="36" spans="1:6" ht="15" customHeight="1">
      <c r="A36" s="52" t="s">
        <v>134</v>
      </c>
      <c r="B36" s="44" t="s">
        <v>121</v>
      </c>
      <c r="C36" s="44" t="s">
        <v>20</v>
      </c>
      <c r="D36" s="51" t="s">
        <v>245</v>
      </c>
      <c r="E36" s="47">
        <v>200</v>
      </c>
      <c r="F36" s="177">
        <v>194.03</v>
      </c>
    </row>
    <row r="37" spans="1:6" ht="19.5" customHeight="1">
      <c r="A37" s="169" t="s">
        <v>224</v>
      </c>
      <c r="B37" s="44" t="s">
        <v>121</v>
      </c>
      <c r="C37" s="50" t="s">
        <v>225</v>
      </c>
      <c r="D37" s="51"/>
      <c r="E37" s="47"/>
      <c r="F37" s="176">
        <f>F38</f>
        <v>163.79</v>
      </c>
    </row>
    <row r="38" spans="1:6" ht="27" customHeight="1">
      <c r="A38" s="171" t="s">
        <v>226</v>
      </c>
      <c r="B38" s="44" t="s">
        <v>121</v>
      </c>
      <c r="C38" s="51" t="s">
        <v>227</v>
      </c>
      <c r="D38" s="51" t="s">
        <v>246</v>
      </c>
      <c r="E38" s="47"/>
      <c r="F38" s="177">
        <f>F39</f>
        <v>163.79</v>
      </c>
    </row>
    <row r="39" spans="1:6" ht="15" customHeight="1">
      <c r="A39" s="52" t="s">
        <v>134</v>
      </c>
      <c r="B39" s="44" t="s">
        <v>121</v>
      </c>
      <c r="C39" s="51" t="s">
        <v>227</v>
      </c>
      <c r="D39" s="51" t="s">
        <v>246</v>
      </c>
      <c r="E39" s="47"/>
      <c r="F39" s="177">
        <v>163.79</v>
      </c>
    </row>
    <row r="40" spans="1:6" ht="15" customHeight="1">
      <c r="A40" s="175" t="s">
        <v>126</v>
      </c>
      <c r="B40" s="45" t="s">
        <v>121</v>
      </c>
      <c r="C40" s="45" t="s">
        <v>64</v>
      </c>
      <c r="D40" s="50" t="s">
        <v>113</v>
      </c>
      <c r="E40" s="45" t="s">
        <v>113</v>
      </c>
      <c r="F40" s="176">
        <f>F41+F43</f>
        <v>34983.17</v>
      </c>
    </row>
    <row r="41" spans="1:6" ht="27" customHeight="1">
      <c r="A41" s="124" t="s">
        <v>188</v>
      </c>
      <c r="B41" s="44" t="s">
        <v>121</v>
      </c>
      <c r="C41" s="44" t="s">
        <v>64</v>
      </c>
      <c r="D41" s="179" t="s">
        <v>247</v>
      </c>
      <c r="E41" s="47" t="s">
        <v>113</v>
      </c>
      <c r="F41" s="177">
        <f>F42</f>
        <v>34884.31</v>
      </c>
    </row>
    <row r="42" spans="1:6" ht="15" customHeight="1">
      <c r="A42" s="52" t="s">
        <v>134</v>
      </c>
      <c r="B42" s="44" t="s">
        <v>121</v>
      </c>
      <c r="C42" s="44" t="s">
        <v>64</v>
      </c>
      <c r="D42" s="179" t="s">
        <v>247</v>
      </c>
      <c r="E42" s="47">
        <v>200</v>
      </c>
      <c r="F42" s="177">
        <v>34884.31</v>
      </c>
    </row>
    <row r="43" spans="1:6" ht="25.5" customHeight="1">
      <c r="A43" s="122" t="s">
        <v>189</v>
      </c>
      <c r="B43" s="44" t="s">
        <v>121</v>
      </c>
      <c r="C43" s="44" t="s">
        <v>64</v>
      </c>
      <c r="D43" s="179" t="s">
        <v>248</v>
      </c>
      <c r="E43" s="47" t="s">
        <v>113</v>
      </c>
      <c r="F43" s="177">
        <f>F44</f>
        <v>98.86</v>
      </c>
    </row>
    <row r="44" spans="1:6" ht="18.75" customHeight="1">
      <c r="A44" s="52" t="s">
        <v>134</v>
      </c>
      <c r="B44" s="44" t="s">
        <v>121</v>
      </c>
      <c r="C44" s="44" t="s">
        <v>64</v>
      </c>
      <c r="D44" s="179" t="s">
        <v>248</v>
      </c>
      <c r="E44" s="47">
        <v>200</v>
      </c>
      <c r="F44" s="177">
        <v>98.86</v>
      </c>
    </row>
    <row r="45" spans="1:6" ht="15" customHeight="1">
      <c r="A45" s="180" t="s">
        <v>203</v>
      </c>
      <c r="B45" s="62" t="s">
        <v>121</v>
      </c>
      <c r="C45" s="62" t="s">
        <v>249</v>
      </c>
      <c r="D45" s="50"/>
      <c r="E45" s="181"/>
      <c r="F45" s="182">
        <f>F46</f>
        <v>194.8</v>
      </c>
    </row>
    <row r="46" spans="1:6" ht="15" customHeight="1">
      <c r="A46" s="124" t="s">
        <v>250</v>
      </c>
      <c r="B46" s="59" t="s">
        <v>121</v>
      </c>
      <c r="C46" s="59" t="s">
        <v>204</v>
      </c>
      <c r="D46" s="179" t="s">
        <v>251</v>
      </c>
      <c r="E46" s="183"/>
      <c r="F46" s="184">
        <f>F47</f>
        <v>194.8</v>
      </c>
    </row>
    <row r="47" spans="1:6" ht="17.25" customHeight="1">
      <c r="A47" s="52" t="s">
        <v>134</v>
      </c>
      <c r="B47" s="59" t="s">
        <v>121</v>
      </c>
      <c r="C47" s="59" t="s">
        <v>204</v>
      </c>
      <c r="D47" s="179" t="s">
        <v>251</v>
      </c>
      <c r="E47" s="183">
        <v>200</v>
      </c>
      <c r="F47" s="184">
        <v>194.8</v>
      </c>
    </row>
    <row r="48" spans="1:6" ht="15" customHeight="1">
      <c r="A48" s="175" t="s">
        <v>160</v>
      </c>
      <c r="B48" s="46">
        <v>916</v>
      </c>
      <c r="C48" s="50" t="s">
        <v>26</v>
      </c>
      <c r="D48" s="50"/>
      <c r="E48" s="46"/>
      <c r="F48" s="176">
        <f>F49+F52</f>
        <v>525.5</v>
      </c>
    </row>
    <row r="49" spans="1:6" ht="17.25" customHeight="1">
      <c r="A49" s="175" t="s">
        <v>132</v>
      </c>
      <c r="B49" s="45" t="s">
        <v>121</v>
      </c>
      <c r="C49" s="50" t="s">
        <v>133</v>
      </c>
      <c r="D49" s="51"/>
      <c r="E49" s="47"/>
      <c r="F49" s="176">
        <f>F50</f>
        <v>55</v>
      </c>
    </row>
    <row r="50" spans="1:6" ht="69.75" customHeight="1">
      <c r="A50" s="121" t="s">
        <v>159</v>
      </c>
      <c r="B50" s="44" t="s">
        <v>121</v>
      </c>
      <c r="C50" s="51" t="s">
        <v>133</v>
      </c>
      <c r="D50" s="179" t="s">
        <v>252</v>
      </c>
      <c r="E50" s="47"/>
      <c r="F50" s="177">
        <f>F51</f>
        <v>55</v>
      </c>
    </row>
    <row r="51" spans="1:6" ht="15" customHeight="1">
      <c r="A51" s="52" t="s">
        <v>134</v>
      </c>
      <c r="B51" s="44" t="s">
        <v>121</v>
      </c>
      <c r="C51" s="51" t="s">
        <v>133</v>
      </c>
      <c r="D51" s="179" t="s">
        <v>252</v>
      </c>
      <c r="E51" s="47">
        <v>200</v>
      </c>
      <c r="F51" s="177">
        <v>55</v>
      </c>
    </row>
    <row r="52" spans="1:6" ht="17.25" customHeight="1">
      <c r="A52" s="175" t="s">
        <v>127</v>
      </c>
      <c r="B52" s="45" t="s">
        <v>121</v>
      </c>
      <c r="C52" s="45" t="s">
        <v>65</v>
      </c>
      <c r="D52" s="50" t="s">
        <v>113</v>
      </c>
      <c r="E52" s="46" t="s">
        <v>113</v>
      </c>
      <c r="F52" s="176">
        <f>F53</f>
        <v>470.5</v>
      </c>
    </row>
    <row r="53" spans="1:6" ht="42.75" customHeight="1">
      <c r="A53" s="52" t="s">
        <v>128</v>
      </c>
      <c r="B53" s="44" t="s">
        <v>121</v>
      </c>
      <c r="C53" s="44" t="s">
        <v>65</v>
      </c>
      <c r="D53" s="51" t="s">
        <v>253</v>
      </c>
      <c r="E53" s="47" t="s">
        <v>113</v>
      </c>
      <c r="F53" s="177">
        <f>F54</f>
        <v>470.5</v>
      </c>
    </row>
    <row r="54" spans="1:6" ht="17.25" customHeight="1">
      <c r="A54" s="52" t="s">
        <v>134</v>
      </c>
      <c r="B54" s="44" t="s">
        <v>121</v>
      </c>
      <c r="C54" s="44" t="s">
        <v>65</v>
      </c>
      <c r="D54" s="51" t="s">
        <v>253</v>
      </c>
      <c r="E54" s="47">
        <v>200</v>
      </c>
      <c r="F54" s="177">
        <v>470.5</v>
      </c>
    </row>
    <row r="55" spans="1:6" ht="15" customHeight="1">
      <c r="A55" s="175" t="s">
        <v>179</v>
      </c>
      <c r="B55" s="45" t="s">
        <v>121</v>
      </c>
      <c r="C55" s="50" t="s">
        <v>27</v>
      </c>
      <c r="D55" s="50" t="s">
        <v>113</v>
      </c>
      <c r="E55" s="46" t="s">
        <v>113</v>
      </c>
      <c r="F55" s="176">
        <f>F56+F58</f>
        <v>20399.67</v>
      </c>
    </row>
    <row r="56" spans="1:6" ht="41.25" customHeight="1">
      <c r="A56" s="146" t="s">
        <v>192</v>
      </c>
      <c r="B56" s="44" t="s">
        <v>121</v>
      </c>
      <c r="C56" s="44" t="s">
        <v>28</v>
      </c>
      <c r="D56" s="51" t="s">
        <v>254</v>
      </c>
      <c r="E56" s="47" t="s">
        <v>113</v>
      </c>
      <c r="F56" s="177">
        <f>F57</f>
        <v>19366.42</v>
      </c>
    </row>
    <row r="57" spans="1:6" ht="15" customHeight="1">
      <c r="A57" s="52" t="s">
        <v>134</v>
      </c>
      <c r="B57" s="44" t="s">
        <v>121</v>
      </c>
      <c r="C57" s="44" t="s">
        <v>28</v>
      </c>
      <c r="D57" s="51" t="s">
        <v>254</v>
      </c>
      <c r="E57" s="47">
        <v>200</v>
      </c>
      <c r="F57" s="177">
        <v>19366.42</v>
      </c>
    </row>
    <row r="58" spans="1:6" ht="42.75" customHeight="1">
      <c r="A58" s="130" t="s">
        <v>193</v>
      </c>
      <c r="B58" s="47">
        <v>916</v>
      </c>
      <c r="C58" s="51" t="s">
        <v>170</v>
      </c>
      <c r="D58" s="51" t="s">
        <v>255</v>
      </c>
      <c r="E58" s="47"/>
      <c r="F58" s="177">
        <f>F59</f>
        <v>1033.25</v>
      </c>
    </row>
    <row r="59" spans="1:6" ht="17.25" customHeight="1">
      <c r="A59" s="52" t="s">
        <v>134</v>
      </c>
      <c r="B59" s="47">
        <v>916</v>
      </c>
      <c r="C59" s="51" t="s">
        <v>170</v>
      </c>
      <c r="D59" s="51" t="s">
        <v>255</v>
      </c>
      <c r="E59" s="47">
        <v>200</v>
      </c>
      <c r="F59" s="177">
        <v>1033.25</v>
      </c>
    </row>
    <row r="60" spans="1:6" ht="15" customHeight="1">
      <c r="A60" s="175" t="s">
        <v>135</v>
      </c>
      <c r="B60" s="45" t="s">
        <v>121</v>
      </c>
      <c r="C60" s="46">
        <v>1000</v>
      </c>
      <c r="D60" s="51"/>
      <c r="E60" s="47"/>
      <c r="F60" s="176">
        <f>F61+F64</f>
        <v>16115.73</v>
      </c>
    </row>
    <row r="61" spans="1:6" ht="15.75" customHeight="1">
      <c r="A61" s="175" t="s">
        <v>136</v>
      </c>
      <c r="B61" s="45" t="s">
        <v>121</v>
      </c>
      <c r="C61" s="46">
        <v>1003</v>
      </c>
      <c r="D61" s="185"/>
      <c r="E61" s="46"/>
      <c r="F61" s="176">
        <f>F62</f>
        <v>480.48</v>
      </c>
    </row>
    <row r="62" spans="1:6" ht="28.5" customHeight="1">
      <c r="A62" s="52" t="s">
        <v>180</v>
      </c>
      <c r="B62" s="44" t="s">
        <v>121</v>
      </c>
      <c r="C62" s="47">
        <v>1003</v>
      </c>
      <c r="D62" s="179" t="s">
        <v>256</v>
      </c>
      <c r="E62" s="47"/>
      <c r="F62" s="177">
        <f>F63</f>
        <v>480.48</v>
      </c>
    </row>
    <row r="63" spans="1:6" ht="28.5" customHeight="1">
      <c r="A63" s="52" t="s">
        <v>181</v>
      </c>
      <c r="B63" s="44" t="s">
        <v>121</v>
      </c>
      <c r="C63" s="47">
        <v>1003</v>
      </c>
      <c r="D63" s="179" t="s">
        <v>256</v>
      </c>
      <c r="E63" s="47">
        <v>300</v>
      </c>
      <c r="F63" s="177">
        <v>480.48</v>
      </c>
    </row>
    <row r="64" spans="1:6" ht="20.25" customHeight="1">
      <c r="A64" s="175" t="s">
        <v>59</v>
      </c>
      <c r="B64" s="45" t="s">
        <v>121</v>
      </c>
      <c r="C64" s="45" t="s">
        <v>31</v>
      </c>
      <c r="D64" s="50" t="s">
        <v>113</v>
      </c>
      <c r="E64" s="46" t="s">
        <v>113</v>
      </c>
      <c r="F64" s="176">
        <f>F65+F67</f>
        <v>15635.25</v>
      </c>
    </row>
    <row r="65" spans="1:6" ht="41.25" customHeight="1">
      <c r="A65" s="130" t="s">
        <v>257</v>
      </c>
      <c r="B65" s="44" t="s">
        <v>121</v>
      </c>
      <c r="C65" s="44" t="s">
        <v>31</v>
      </c>
      <c r="D65" s="51" t="s">
        <v>258</v>
      </c>
      <c r="E65" s="44" t="s">
        <v>113</v>
      </c>
      <c r="F65" s="177">
        <f>F66</f>
        <v>10340</v>
      </c>
    </row>
    <row r="66" spans="1:6" ht="18.75" customHeight="1">
      <c r="A66" s="52" t="s">
        <v>182</v>
      </c>
      <c r="B66" s="44" t="s">
        <v>121</v>
      </c>
      <c r="C66" s="44" t="s">
        <v>31</v>
      </c>
      <c r="D66" s="51" t="s">
        <v>258</v>
      </c>
      <c r="E66" s="47">
        <v>300</v>
      </c>
      <c r="F66" s="177">
        <v>10340</v>
      </c>
    </row>
    <row r="67" spans="1:6" ht="35.25" customHeight="1">
      <c r="A67" s="130" t="s">
        <v>259</v>
      </c>
      <c r="B67" s="44" t="s">
        <v>121</v>
      </c>
      <c r="C67" s="44" t="s">
        <v>31</v>
      </c>
      <c r="D67" s="51" t="s">
        <v>260</v>
      </c>
      <c r="E67" s="47"/>
      <c r="F67" s="177">
        <f>F68</f>
        <v>5295.25</v>
      </c>
    </row>
    <row r="68" spans="1:6" ht="13.5" customHeight="1">
      <c r="A68" s="52" t="s">
        <v>183</v>
      </c>
      <c r="B68" s="44" t="s">
        <v>121</v>
      </c>
      <c r="C68" s="44" t="s">
        <v>31</v>
      </c>
      <c r="D68" s="51" t="s">
        <v>260</v>
      </c>
      <c r="E68" s="47">
        <v>300</v>
      </c>
      <c r="F68" s="177">
        <v>5295.25</v>
      </c>
    </row>
    <row r="69" spans="1:6" ht="13.5" customHeight="1">
      <c r="A69" s="175" t="s">
        <v>129</v>
      </c>
      <c r="B69" s="45" t="s">
        <v>121</v>
      </c>
      <c r="C69" s="45" t="s">
        <v>69</v>
      </c>
      <c r="D69" s="50" t="s">
        <v>113</v>
      </c>
      <c r="E69" s="45" t="s">
        <v>113</v>
      </c>
      <c r="F69" s="176">
        <f>F70</f>
        <v>732.09</v>
      </c>
    </row>
    <row r="70" spans="1:6" ht="41.25" customHeight="1">
      <c r="A70" s="115" t="s">
        <v>194</v>
      </c>
      <c r="B70" s="44" t="s">
        <v>121</v>
      </c>
      <c r="C70" s="44" t="s">
        <v>69</v>
      </c>
      <c r="D70" s="51" t="s">
        <v>261</v>
      </c>
      <c r="E70" s="44" t="s">
        <v>113</v>
      </c>
      <c r="F70" s="177">
        <f>F71</f>
        <v>732.09</v>
      </c>
    </row>
    <row r="71" spans="1:6" ht="18" customHeight="1">
      <c r="A71" s="52" t="s">
        <v>134</v>
      </c>
      <c r="B71" s="44" t="s">
        <v>121</v>
      </c>
      <c r="C71" s="44" t="s">
        <v>69</v>
      </c>
      <c r="D71" s="51" t="s">
        <v>261</v>
      </c>
      <c r="E71" s="47">
        <v>200</v>
      </c>
      <c r="F71" s="177">
        <v>732.09</v>
      </c>
    </row>
    <row r="72" spans="1:6" ht="15" customHeight="1">
      <c r="A72" s="175" t="s">
        <v>29</v>
      </c>
      <c r="B72" s="45" t="s">
        <v>121</v>
      </c>
      <c r="C72" s="45" t="s">
        <v>68</v>
      </c>
      <c r="D72" s="50" t="s">
        <v>113</v>
      </c>
      <c r="E72" s="46" t="s">
        <v>113</v>
      </c>
      <c r="F72" s="176">
        <f>F73+F75</f>
        <v>4980</v>
      </c>
    </row>
    <row r="73" spans="1:6" ht="39.75" customHeight="1">
      <c r="A73" s="115" t="s">
        <v>195</v>
      </c>
      <c r="B73" s="44" t="s">
        <v>121</v>
      </c>
      <c r="C73" s="44" t="s">
        <v>68</v>
      </c>
      <c r="D73" s="51" t="s">
        <v>262</v>
      </c>
      <c r="E73" s="47" t="s">
        <v>113</v>
      </c>
      <c r="F73" s="177">
        <f>F74</f>
        <v>3419.61</v>
      </c>
    </row>
    <row r="74" spans="1:6" ht="18" customHeight="1">
      <c r="A74" s="52" t="s">
        <v>134</v>
      </c>
      <c r="B74" s="44" t="s">
        <v>121</v>
      </c>
      <c r="C74" s="44" t="s">
        <v>68</v>
      </c>
      <c r="D74" s="51" t="s">
        <v>262</v>
      </c>
      <c r="E74" s="47">
        <v>200</v>
      </c>
      <c r="F74" s="177">
        <v>3419.61</v>
      </c>
    </row>
    <row r="75" spans="1:6" ht="39.75" customHeight="1">
      <c r="A75" s="115" t="s">
        <v>196</v>
      </c>
      <c r="B75" s="44" t="s">
        <v>121</v>
      </c>
      <c r="C75" s="44" t="s">
        <v>68</v>
      </c>
      <c r="D75" s="51" t="s">
        <v>263</v>
      </c>
      <c r="E75" s="47"/>
      <c r="F75" s="177">
        <f>F76</f>
        <v>1560.39</v>
      </c>
    </row>
    <row r="76" spans="1:6" ht="20.25" customHeight="1">
      <c r="A76" s="52" t="s">
        <v>134</v>
      </c>
      <c r="B76" s="44" t="s">
        <v>121</v>
      </c>
      <c r="C76" s="44" t="s">
        <v>68</v>
      </c>
      <c r="D76" s="51" t="s">
        <v>263</v>
      </c>
      <c r="E76" s="47">
        <v>200</v>
      </c>
      <c r="F76" s="186">
        <v>1560.39</v>
      </c>
    </row>
    <row r="77" spans="1:6" ht="15" customHeight="1">
      <c r="A77" s="175" t="s">
        <v>175</v>
      </c>
      <c r="B77" s="46"/>
      <c r="C77" s="44" t="s">
        <v>113</v>
      </c>
      <c r="D77" s="51" t="s">
        <v>113</v>
      </c>
      <c r="E77" s="44" t="s">
        <v>113</v>
      </c>
      <c r="F77" s="187">
        <f>F78+F82+F91</f>
        <v>6924.35</v>
      </c>
    </row>
    <row r="78" spans="1:6" ht="26.25" customHeight="1">
      <c r="A78" s="175" t="s">
        <v>53</v>
      </c>
      <c r="B78" s="46">
        <v>978</v>
      </c>
      <c r="C78" s="45" t="s">
        <v>13</v>
      </c>
      <c r="D78" s="50" t="s">
        <v>113</v>
      </c>
      <c r="E78" s="45" t="s">
        <v>113</v>
      </c>
      <c r="F78" s="176">
        <f>F79</f>
        <v>1212.68</v>
      </c>
    </row>
    <row r="79" spans="1:6" ht="18.75" customHeight="1">
      <c r="A79" s="52" t="s">
        <v>114</v>
      </c>
      <c r="B79" s="47">
        <v>978</v>
      </c>
      <c r="C79" s="44" t="s">
        <v>13</v>
      </c>
      <c r="D79" s="51" t="s">
        <v>264</v>
      </c>
      <c r="E79" s="44" t="s">
        <v>113</v>
      </c>
      <c r="F79" s="177">
        <f>F80+F81</f>
        <v>1212.68</v>
      </c>
    </row>
    <row r="80" spans="1:6" ht="14.25" customHeight="1">
      <c r="A80" s="52" t="s">
        <v>115</v>
      </c>
      <c r="B80" s="47">
        <v>978</v>
      </c>
      <c r="C80" s="44" t="s">
        <v>13</v>
      </c>
      <c r="D80" s="51" t="s">
        <v>264</v>
      </c>
      <c r="E80" s="60">
        <v>100</v>
      </c>
      <c r="F80" s="177">
        <v>1200.68</v>
      </c>
    </row>
    <row r="81" spans="1:6" ht="14.25" customHeight="1">
      <c r="A81" s="52" t="s">
        <v>134</v>
      </c>
      <c r="B81" s="47">
        <v>978</v>
      </c>
      <c r="C81" s="44" t="s">
        <v>13</v>
      </c>
      <c r="D81" s="51" t="s">
        <v>264</v>
      </c>
      <c r="E81" s="47">
        <v>200</v>
      </c>
      <c r="F81" s="177">
        <v>12</v>
      </c>
    </row>
    <row r="82" spans="1:6" ht="29.25" customHeight="1">
      <c r="A82" s="175" t="s">
        <v>54</v>
      </c>
      <c r="B82" s="46">
        <v>978</v>
      </c>
      <c r="C82" s="45" t="s">
        <v>15</v>
      </c>
      <c r="D82" s="50" t="s">
        <v>113</v>
      </c>
      <c r="E82" s="46" t="s">
        <v>113</v>
      </c>
      <c r="F82" s="176">
        <f>F83+F85+F87</f>
        <v>3566.6600000000003</v>
      </c>
    </row>
    <row r="83" spans="1:6" ht="17.25" customHeight="1">
      <c r="A83" s="52" t="s">
        <v>116</v>
      </c>
      <c r="B83" s="47">
        <v>978</v>
      </c>
      <c r="C83" s="44" t="s">
        <v>15</v>
      </c>
      <c r="D83" s="51" t="s">
        <v>265</v>
      </c>
      <c r="E83" s="47" t="s">
        <v>113</v>
      </c>
      <c r="F83" s="177">
        <f>F84</f>
        <v>1022.82</v>
      </c>
    </row>
    <row r="84" spans="1:6" ht="14.25" customHeight="1">
      <c r="A84" s="52" t="s">
        <v>115</v>
      </c>
      <c r="B84" s="47">
        <v>978</v>
      </c>
      <c r="C84" s="44" t="s">
        <v>15</v>
      </c>
      <c r="D84" s="51" t="s">
        <v>265</v>
      </c>
      <c r="E84" s="60">
        <v>100</v>
      </c>
      <c r="F84" s="177">
        <v>1022.82</v>
      </c>
    </row>
    <row r="85" spans="1:6" ht="14.25" customHeight="1">
      <c r="A85" s="52" t="s">
        <v>117</v>
      </c>
      <c r="B85" s="47">
        <v>978</v>
      </c>
      <c r="C85" s="44" t="s">
        <v>15</v>
      </c>
      <c r="D85" s="51" t="s">
        <v>266</v>
      </c>
      <c r="E85" s="47"/>
      <c r="F85" s="177">
        <f>F86</f>
        <v>277.41</v>
      </c>
    </row>
    <row r="86" spans="1:6" ht="15" customHeight="1">
      <c r="A86" s="52" t="s">
        <v>117</v>
      </c>
      <c r="B86" s="47">
        <v>978</v>
      </c>
      <c r="C86" s="44" t="s">
        <v>15</v>
      </c>
      <c r="D86" s="51" t="s">
        <v>266</v>
      </c>
      <c r="E86" s="60">
        <v>100</v>
      </c>
      <c r="F86" s="177">
        <v>277.41</v>
      </c>
    </row>
    <row r="87" spans="1:6" ht="16.5" customHeight="1">
      <c r="A87" s="52" t="s">
        <v>118</v>
      </c>
      <c r="B87" s="47">
        <v>978</v>
      </c>
      <c r="C87" s="44" t="s">
        <v>15</v>
      </c>
      <c r="D87" s="51" t="s">
        <v>267</v>
      </c>
      <c r="E87" s="47" t="s">
        <v>113</v>
      </c>
      <c r="F87" s="177">
        <f>F88+F89+F90</f>
        <v>2266.4300000000003</v>
      </c>
    </row>
    <row r="88" spans="1:6" ht="15" customHeight="1">
      <c r="A88" s="52" t="s">
        <v>115</v>
      </c>
      <c r="B88" s="47">
        <v>978</v>
      </c>
      <c r="C88" s="44" t="s">
        <v>15</v>
      </c>
      <c r="D88" s="51" t="s">
        <v>267</v>
      </c>
      <c r="E88" s="60">
        <v>100</v>
      </c>
      <c r="F88" s="177">
        <v>1074.51</v>
      </c>
    </row>
    <row r="89" spans="1:6" ht="15" customHeight="1">
      <c r="A89" s="52" t="s">
        <v>134</v>
      </c>
      <c r="B89" s="47">
        <v>978</v>
      </c>
      <c r="C89" s="44" t="s">
        <v>15</v>
      </c>
      <c r="D89" s="51" t="s">
        <v>267</v>
      </c>
      <c r="E89" s="47">
        <v>200</v>
      </c>
      <c r="F89" s="177">
        <v>1191.92</v>
      </c>
    </row>
    <row r="90" spans="1:6" ht="15" customHeight="1">
      <c r="A90" s="52" t="s">
        <v>131</v>
      </c>
      <c r="B90" s="47">
        <v>978</v>
      </c>
      <c r="C90" s="44" t="s">
        <v>15</v>
      </c>
      <c r="D90" s="51" t="s">
        <v>267</v>
      </c>
      <c r="E90" s="47">
        <v>800</v>
      </c>
      <c r="F90" s="177">
        <v>0</v>
      </c>
    </row>
    <row r="91" spans="1:6" ht="28.5" customHeight="1">
      <c r="A91" s="178" t="s">
        <v>223</v>
      </c>
      <c r="B91" s="46">
        <v>978</v>
      </c>
      <c r="C91" s="50" t="s">
        <v>57</v>
      </c>
      <c r="D91" s="51"/>
      <c r="E91" s="47"/>
      <c r="F91" s="176">
        <f>F92+F93</f>
        <v>2145.01</v>
      </c>
    </row>
    <row r="92" spans="1:6" ht="24.75">
      <c r="A92" s="52" t="s">
        <v>268</v>
      </c>
      <c r="B92" s="47">
        <v>978</v>
      </c>
      <c r="C92" s="51" t="s">
        <v>57</v>
      </c>
      <c r="D92" s="51" t="s">
        <v>269</v>
      </c>
      <c r="E92" s="47">
        <v>100</v>
      </c>
      <c r="F92" s="177">
        <v>2135.01</v>
      </c>
    </row>
    <row r="93" spans="1:6" ht="15.75" customHeight="1">
      <c r="A93" s="52" t="s">
        <v>134</v>
      </c>
      <c r="B93" s="47">
        <v>978</v>
      </c>
      <c r="C93" s="51" t="s">
        <v>57</v>
      </c>
      <c r="D93" s="51" t="s">
        <v>269</v>
      </c>
      <c r="E93" s="47">
        <v>200</v>
      </c>
      <c r="F93" s="177">
        <v>10</v>
      </c>
    </row>
    <row r="94" spans="1:6" ht="15">
      <c r="A94" s="178" t="s">
        <v>176</v>
      </c>
      <c r="B94" s="62"/>
      <c r="C94" s="61"/>
      <c r="D94" s="63"/>
      <c r="E94" s="61"/>
      <c r="F94" s="188">
        <f>F95</f>
        <v>839.44</v>
      </c>
    </row>
    <row r="95" spans="1:6" ht="15">
      <c r="A95" s="189" t="s">
        <v>171</v>
      </c>
      <c r="B95" s="62" t="s">
        <v>177</v>
      </c>
      <c r="C95" s="63" t="s">
        <v>172</v>
      </c>
      <c r="D95" s="63"/>
      <c r="E95" s="61"/>
      <c r="F95" s="188">
        <f>F96</f>
        <v>839.44</v>
      </c>
    </row>
    <row r="96" spans="1:6" ht="24.75">
      <c r="A96" s="130" t="s">
        <v>178</v>
      </c>
      <c r="B96" s="59" t="s">
        <v>177</v>
      </c>
      <c r="C96" s="58" t="s">
        <v>172</v>
      </c>
      <c r="D96" s="58" t="s">
        <v>270</v>
      </c>
      <c r="E96" s="57"/>
      <c r="F96" s="186">
        <f>F97+F98</f>
        <v>839.44</v>
      </c>
    </row>
    <row r="97" spans="1:6" ht="15">
      <c r="A97" s="52" t="s">
        <v>115</v>
      </c>
      <c r="B97" s="59" t="s">
        <v>177</v>
      </c>
      <c r="C97" s="58" t="s">
        <v>172</v>
      </c>
      <c r="D97" s="58" t="s">
        <v>270</v>
      </c>
      <c r="E97" s="60">
        <v>100</v>
      </c>
      <c r="F97" s="190">
        <v>839.35</v>
      </c>
    </row>
    <row r="98" spans="1:6" ht="15">
      <c r="A98" s="52" t="s">
        <v>271</v>
      </c>
      <c r="B98" s="59" t="s">
        <v>177</v>
      </c>
      <c r="C98" s="58" t="s">
        <v>172</v>
      </c>
      <c r="D98" s="58" t="s">
        <v>270</v>
      </c>
      <c r="E98" s="60">
        <v>800</v>
      </c>
      <c r="F98" s="190">
        <v>0.09</v>
      </c>
    </row>
    <row r="99" spans="1:6" ht="15">
      <c r="A99" s="130" t="s">
        <v>32</v>
      </c>
      <c r="B99" s="57"/>
      <c r="C99" s="57"/>
      <c r="D99" s="58"/>
      <c r="E99" s="57"/>
      <c r="F99" s="186">
        <f>F94+F77+F7</f>
        <v>107487.85999999999</v>
      </c>
    </row>
  </sheetData>
  <sheetProtection/>
  <mergeCells count="3">
    <mergeCell ref="C2:F2"/>
    <mergeCell ref="A3:F3"/>
    <mergeCell ref="A1:F1"/>
  </mergeCells>
  <printOptions/>
  <pageMargins left="0.7" right="0.7" top="0.75" bottom="0.75" header="0.3" footer="0.3"/>
  <pageSetup horizontalDpi="600" verticalDpi="600" orientation="portrait" paperSize="9" scale="59" r:id="rId1"/>
  <rowBreaks count="1" manualBreakCount="1">
    <brk id="51" max="5" man="1"/>
  </rowBreaks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view="pageBreakPreview" zoomScale="60" zoomScalePageLayoutView="0" workbookViewId="0" topLeftCell="A1">
      <selection activeCell="F12" sqref="F12"/>
    </sheetView>
  </sheetViews>
  <sheetFormatPr defaultColWidth="9.00390625" defaultRowHeight="12.75"/>
  <cols>
    <col min="1" max="1" width="30.25390625" style="31" customWidth="1"/>
    <col min="2" max="2" width="57.00390625" style="31" customWidth="1"/>
    <col min="3" max="3" width="23.125" style="31" customWidth="1"/>
    <col min="4" max="16384" width="9.125" style="31" customWidth="1"/>
  </cols>
  <sheetData>
    <row r="1" ht="15">
      <c r="B1" s="161" t="s">
        <v>279</v>
      </c>
    </row>
    <row r="4" spans="1:3" ht="68.25" customHeight="1">
      <c r="A4" s="223" t="s">
        <v>273</v>
      </c>
      <c r="B4" s="224"/>
      <c r="C4" s="224"/>
    </row>
    <row r="5" spans="1:3" ht="15.75">
      <c r="A5" s="225" t="s">
        <v>274</v>
      </c>
      <c r="B5" s="226"/>
      <c r="C5" s="226"/>
    </row>
    <row r="6" ht="15.75" thickBot="1"/>
    <row r="7" spans="1:3" ht="45.75" thickBot="1">
      <c r="A7" s="191" t="s">
        <v>275</v>
      </c>
      <c r="B7" s="192" t="s">
        <v>198</v>
      </c>
      <c r="C7" s="193" t="s">
        <v>85</v>
      </c>
    </row>
    <row r="8" spans="1:3" ht="30">
      <c r="A8" s="194" t="s">
        <v>199</v>
      </c>
      <c r="B8" s="195" t="s">
        <v>200</v>
      </c>
      <c r="C8" s="196">
        <f>C12</f>
        <v>1657.699999999997</v>
      </c>
    </row>
    <row r="9" spans="1:3" ht="30" customHeight="1">
      <c r="A9" s="33" t="s">
        <v>81</v>
      </c>
      <c r="B9" s="32" t="s">
        <v>82</v>
      </c>
      <c r="C9" s="34">
        <f>C12</f>
        <v>1657.699999999997</v>
      </c>
    </row>
    <row r="10" spans="1:3" ht="30" customHeight="1">
      <c r="A10" s="33" t="s">
        <v>276</v>
      </c>
      <c r="B10" s="32" t="s">
        <v>163</v>
      </c>
      <c r="C10" s="34">
        <v>-105830.16</v>
      </c>
    </row>
    <row r="11" spans="1:3" ht="30" customHeight="1" thickBot="1">
      <c r="A11" s="197" t="s">
        <v>277</v>
      </c>
      <c r="B11" s="198" t="s">
        <v>164</v>
      </c>
      <c r="C11" s="199">
        <v>107487.86</v>
      </c>
    </row>
    <row r="12" spans="1:3" ht="30" customHeight="1" thickBot="1">
      <c r="A12" s="200"/>
      <c r="B12" s="201" t="s">
        <v>278</v>
      </c>
      <c r="C12" s="202">
        <f>C10+C11</f>
        <v>1657.699999999997</v>
      </c>
    </row>
  </sheetData>
  <sheetProtection/>
  <mergeCells count="2">
    <mergeCell ref="A4:C4"/>
    <mergeCell ref="A5:C5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22">
      <selection activeCell="B13" sqref="B13"/>
    </sheetView>
  </sheetViews>
  <sheetFormatPr defaultColWidth="9.00390625" defaultRowHeight="12.75"/>
  <cols>
    <col min="1" max="1" width="38.00390625" style="31" customWidth="1"/>
    <col min="2" max="2" width="72.625" style="31" customWidth="1"/>
    <col min="3" max="3" width="15.75390625" style="31" customWidth="1"/>
    <col min="4" max="16384" width="9.125" style="31" customWidth="1"/>
  </cols>
  <sheetData>
    <row r="1" spans="2:3" ht="25.5" customHeight="1">
      <c r="B1" s="227" t="s">
        <v>294</v>
      </c>
      <c r="C1" s="227"/>
    </row>
    <row r="4" spans="1:3" ht="95.25" customHeight="1">
      <c r="A4" s="223" t="s">
        <v>280</v>
      </c>
      <c r="B4" s="224"/>
      <c r="C4" s="224"/>
    </row>
    <row r="5" spans="1:3" ht="29.25" customHeight="1">
      <c r="A5" s="225" t="s">
        <v>281</v>
      </c>
      <c r="B5" s="226"/>
      <c r="C5" s="226"/>
    </row>
    <row r="6" ht="48" customHeight="1" thickBot="1"/>
    <row r="7" spans="1:3" ht="39.75" customHeight="1" thickBot="1">
      <c r="A7" s="203" t="s">
        <v>79</v>
      </c>
      <c r="B7" s="204" t="s">
        <v>80</v>
      </c>
      <c r="C7" s="205" t="s">
        <v>85</v>
      </c>
    </row>
    <row r="8" spans="1:3" ht="32.25" customHeight="1">
      <c r="A8" s="206" t="s">
        <v>199</v>
      </c>
      <c r="B8" s="207" t="s">
        <v>200</v>
      </c>
      <c r="C8" s="196">
        <f>C18</f>
        <v>1657.699999999997</v>
      </c>
    </row>
    <row r="9" spans="1:3" ht="31.5" customHeight="1">
      <c r="A9" s="33" t="s">
        <v>81</v>
      </c>
      <c r="B9" s="208" t="s">
        <v>82</v>
      </c>
      <c r="C9" s="34">
        <f>C18</f>
        <v>1657.699999999997</v>
      </c>
    </row>
    <row r="10" spans="1:3" ht="24" customHeight="1">
      <c r="A10" s="33" t="s">
        <v>282</v>
      </c>
      <c r="B10" s="208" t="s">
        <v>283</v>
      </c>
      <c r="C10" s="34">
        <f>C13</f>
        <v>-105830.16</v>
      </c>
    </row>
    <row r="11" spans="1:3" ht="19.5" customHeight="1">
      <c r="A11" s="33" t="s">
        <v>284</v>
      </c>
      <c r="B11" s="208" t="s">
        <v>285</v>
      </c>
      <c r="C11" s="34">
        <f>C10</f>
        <v>-105830.16</v>
      </c>
    </row>
    <row r="12" spans="1:3" ht="30">
      <c r="A12" s="33" t="s">
        <v>286</v>
      </c>
      <c r="B12" s="32" t="s">
        <v>163</v>
      </c>
      <c r="C12" s="34">
        <f>C11</f>
        <v>-105830.16</v>
      </c>
    </row>
    <row r="13" spans="1:3" ht="22.5" customHeight="1">
      <c r="A13" s="33" t="s">
        <v>83</v>
      </c>
      <c r="B13" s="32" t="s">
        <v>287</v>
      </c>
      <c r="C13" s="34">
        <v>-105830.16</v>
      </c>
    </row>
    <row r="14" spans="1:3" ht="19.5" customHeight="1">
      <c r="A14" s="33" t="s">
        <v>288</v>
      </c>
      <c r="B14" s="208" t="s">
        <v>289</v>
      </c>
      <c r="C14" s="34">
        <f>C15</f>
        <v>107487.86</v>
      </c>
    </row>
    <row r="15" spans="1:3" ht="19.5" customHeight="1">
      <c r="A15" s="33" t="s">
        <v>290</v>
      </c>
      <c r="B15" s="208" t="s">
        <v>291</v>
      </c>
      <c r="C15" s="34">
        <f>C17</f>
        <v>107487.86</v>
      </c>
    </row>
    <row r="16" spans="1:3" ht="15">
      <c r="A16" s="33" t="s">
        <v>292</v>
      </c>
      <c r="B16" s="208" t="s">
        <v>293</v>
      </c>
      <c r="C16" s="34">
        <f>C17</f>
        <v>107487.86</v>
      </c>
    </row>
    <row r="17" spans="1:3" ht="30.75" thickBot="1">
      <c r="A17" s="197" t="s">
        <v>84</v>
      </c>
      <c r="B17" s="198" t="s">
        <v>164</v>
      </c>
      <c r="C17" s="199">
        <v>107487.86</v>
      </c>
    </row>
    <row r="18" spans="1:3" ht="26.25" customHeight="1" thickBot="1">
      <c r="A18" s="209"/>
      <c r="B18" s="201" t="s">
        <v>278</v>
      </c>
      <c r="C18" s="202">
        <f>C13+C17</f>
        <v>1657.699999999997</v>
      </c>
    </row>
  </sheetData>
  <sheetProtection/>
  <mergeCells count="3">
    <mergeCell ref="A4:C4"/>
    <mergeCell ref="A5:C5"/>
    <mergeCell ref="B1:C1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28">
      <selection activeCell="A69" sqref="A69:A71"/>
    </sheetView>
  </sheetViews>
  <sheetFormatPr defaultColWidth="9.00390625" defaultRowHeight="12.75"/>
  <cols>
    <col min="1" max="1" width="63.75390625" style="0" customWidth="1"/>
    <col min="2" max="2" width="16.75390625" style="0" customWidth="1"/>
  </cols>
  <sheetData>
    <row r="1" spans="1:5" ht="29.25" customHeight="1">
      <c r="A1" s="227" t="s">
        <v>297</v>
      </c>
      <c r="B1" s="227"/>
      <c r="C1" s="27"/>
      <c r="D1" s="27"/>
      <c r="E1" s="27"/>
    </row>
    <row r="4" spans="1:2" ht="51.75" customHeight="1">
      <c r="A4" s="228" t="s">
        <v>295</v>
      </c>
      <c r="B4" s="221"/>
    </row>
    <row r="6" ht="12.75">
      <c r="A6" s="28" t="s">
        <v>43</v>
      </c>
    </row>
    <row r="7" ht="12.75">
      <c r="B7" s="54"/>
    </row>
    <row r="8" spans="1:2" ht="14.25">
      <c r="A8" s="30" t="s">
        <v>73</v>
      </c>
      <c r="B8" s="30" t="s">
        <v>162</v>
      </c>
    </row>
    <row r="9" spans="1:2" ht="14.25">
      <c r="A9" s="30" t="s">
        <v>74</v>
      </c>
      <c r="B9" s="30">
        <v>714</v>
      </c>
    </row>
    <row r="11" spans="1:2" ht="14.25">
      <c r="A11" s="30" t="s">
        <v>201</v>
      </c>
      <c r="B11" s="30"/>
    </row>
    <row r="12" spans="1:2" ht="14.25">
      <c r="A12" s="30" t="s">
        <v>76</v>
      </c>
      <c r="B12" s="30" t="s">
        <v>162</v>
      </c>
    </row>
    <row r="13" spans="1:2" ht="14.25">
      <c r="A13" s="30" t="s">
        <v>74</v>
      </c>
      <c r="B13" s="55">
        <v>111</v>
      </c>
    </row>
    <row r="15" ht="15" customHeight="1"/>
    <row r="16" ht="12.75">
      <c r="A16" s="28" t="s">
        <v>44</v>
      </c>
    </row>
    <row r="18" spans="1:2" ht="14.25">
      <c r="A18" s="30" t="s">
        <v>73</v>
      </c>
      <c r="B18" s="30" t="s">
        <v>296</v>
      </c>
    </row>
    <row r="19" spans="1:2" ht="14.25">
      <c r="A19" s="30" t="s">
        <v>74</v>
      </c>
      <c r="B19" s="30">
        <v>9586</v>
      </c>
    </row>
    <row r="20" spans="1:2" ht="14.25">
      <c r="A20" s="30"/>
      <c r="B20" s="30"/>
    </row>
    <row r="21" spans="1:2" ht="14.25">
      <c r="A21" s="30" t="s">
        <v>72</v>
      </c>
      <c r="B21" s="30"/>
    </row>
    <row r="22" spans="1:2" ht="14.25">
      <c r="A22" s="30" t="s">
        <v>77</v>
      </c>
      <c r="B22" s="30" t="s">
        <v>75</v>
      </c>
    </row>
    <row r="23" spans="1:2" ht="14.25">
      <c r="A23" s="30" t="s">
        <v>74</v>
      </c>
      <c r="B23" s="30">
        <v>2216</v>
      </c>
    </row>
    <row r="24" spans="1:2" ht="14.25">
      <c r="A24" s="30"/>
      <c r="B24" s="30"/>
    </row>
    <row r="25" spans="1:2" ht="14.25">
      <c r="A25" s="30" t="s">
        <v>45</v>
      </c>
      <c r="B25" s="30"/>
    </row>
    <row r="26" spans="1:2" ht="14.25">
      <c r="A26" s="30" t="s">
        <v>76</v>
      </c>
      <c r="B26" s="30" t="s">
        <v>78</v>
      </c>
    </row>
    <row r="27" spans="1:4" ht="14.25">
      <c r="A27" s="30" t="s">
        <v>74</v>
      </c>
      <c r="B27" s="55">
        <v>809</v>
      </c>
      <c r="C27" s="6"/>
      <c r="D27" s="6"/>
    </row>
    <row r="28" spans="3:4" ht="14.25">
      <c r="C28" s="6"/>
      <c r="D28" s="6"/>
    </row>
    <row r="30" ht="12.75">
      <c r="A30" s="28" t="s">
        <v>161</v>
      </c>
    </row>
    <row r="32" spans="1:2" ht="14.25">
      <c r="A32" s="30" t="s">
        <v>73</v>
      </c>
      <c r="B32" s="30" t="s">
        <v>162</v>
      </c>
    </row>
    <row r="33" spans="1:2" ht="14.25">
      <c r="A33" s="30" t="s">
        <v>74</v>
      </c>
      <c r="B33" s="55">
        <v>0</v>
      </c>
    </row>
    <row r="35" spans="1:2" ht="14.25">
      <c r="A35" s="30" t="s">
        <v>202</v>
      </c>
      <c r="B35" s="30"/>
    </row>
    <row r="36" spans="1:2" ht="14.25">
      <c r="A36" s="30" t="s">
        <v>76</v>
      </c>
      <c r="B36" s="30">
        <v>1</v>
      </c>
    </row>
    <row r="37" spans="1:2" ht="14.25">
      <c r="A37" s="30" t="s">
        <v>74</v>
      </c>
      <c r="B37" s="55">
        <v>645</v>
      </c>
    </row>
    <row r="38" spans="1:2" ht="14.25">
      <c r="A38" s="30" t="s">
        <v>74</v>
      </c>
      <c r="B38" s="55">
        <v>1101</v>
      </c>
    </row>
  </sheetData>
  <sheetProtection/>
  <mergeCells count="2">
    <mergeCell ref="A1:B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 №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Русаков</dc:creator>
  <cp:keywords/>
  <dc:description/>
  <cp:lastModifiedBy>Svetlana</cp:lastModifiedBy>
  <cp:lastPrinted>2017-03-30T07:56:00Z</cp:lastPrinted>
  <dcterms:created xsi:type="dcterms:W3CDTF">2006-04-19T07:01:28Z</dcterms:created>
  <dcterms:modified xsi:type="dcterms:W3CDTF">2017-04-28T09:44:42Z</dcterms:modified>
  <cp:category/>
  <cp:version/>
  <cp:contentType/>
  <cp:contentStatus/>
</cp:coreProperties>
</file>